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rlinerhaie.sharepoint.com/sites/trainer2/Freigegebene Dokumente/General/01 Wettkämpfe &amp; Veranstaltungen/2024-09-29 Haie-Staffel-Cup/"/>
    </mc:Choice>
  </mc:AlternateContent>
  <xr:revisionPtr revIDLastSave="1" documentId="8_{A5662F7C-FA9C-4EAD-9347-FC88B5FE2D4C}" xr6:coauthVersionLast="47" xr6:coauthVersionMax="47" xr10:uidLastSave="{06DD0A1B-3BCB-4EB8-9AE0-A346C6BA5DE3}"/>
  <bookViews>
    <workbookView xWindow="-96" yWindow="0" windowWidth="24216" windowHeight="16656" xr2:uid="{00463376-90EB-4B8F-8556-A050EA21A1CE}"/>
  </bookViews>
  <sheets>
    <sheet name="JG 2014-2016" sheetId="1" r:id="rId1"/>
    <sheet name="JG 2010-2013" sheetId="8" r:id="rId2"/>
    <sheet name="JG 2005-2009" sheetId="4" r:id="rId3"/>
    <sheet name="JG 2003 und älter" sheetId="5" r:id="rId4"/>
    <sheet name="Mehrgenerationenstaffel" sheetId="7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5" i="8" l="1"/>
  <c r="AB44" i="8"/>
  <c r="A42" i="8"/>
  <c r="AB36" i="8"/>
  <c r="AB35" i="8"/>
  <c r="A33" i="8"/>
  <c r="AB27" i="8"/>
  <c r="AB26" i="8"/>
  <c r="A24" i="8"/>
  <c r="AB18" i="8"/>
  <c r="AB17" i="8"/>
  <c r="A15" i="8"/>
  <c r="AB9" i="8"/>
  <c r="AB8" i="8"/>
  <c r="A6" i="8"/>
  <c r="AB17" i="1"/>
  <c r="A24" i="1"/>
  <c r="A33" i="1"/>
  <c r="A42" i="1"/>
  <c r="AB45" i="1"/>
  <c r="AB44" i="1"/>
  <c r="AB36" i="1"/>
  <c r="AB35" i="1"/>
  <c r="AB27" i="1"/>
  <c r="AB26" i="1"/>
  <c r="AB18" i="1"/>
  <c r="A15" i="1" s="1"/>
  <c r="A15" i="4"/>
  <c r="A24" i="4"/>
  <c r="A33" i="4"/>
  <c r="A42" i="4"/>
  <c r="AB45" i="4"/>
  <c r="AB44" i="4"/>
  <c r="AB36" i="4"/>
  <c r="AB35" i="4"/>
  <c r="AB27" i="4"/>
  <c r="AB26" i="4"/>
  <c r="AB18" i="4"/>
  <c r="AB17" i="4"/>
  <c r="A15" i="5"/>
  <c r="A33" i="5"/>
  <c r="A24" i="5"/>
  <c r="AB45" i="5"/>
  <c r="AB44" i="5"/>
  <c r="A42" i="5" s="1"/>
  <c r="AB36" i="5"/>
  <c r="AB35" i="5"/>
  <c r="AB18" i="5"/>
  <c r="AB17" i="5"/>
  <c r="AB27" i="5"/>
  <c r="AB26" i="5"/>
  <c r="AB9" i="5"/>
  <c r="AB8" i="5"/>
  <c r="A6" i="5" s="1"/>
  <c r="AB9" i="4"/>
  <c r="AB8" i="4"/>
  <c r="A6" i="4" s="1"/>
  <c r="AB9" i="1" l="1"/>
  <c r="AB8" i="1"/>
  <c r="A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tc={9DCDF508-2833-46F4-9DEC-C6974C5E9D02}</author>
  </authors>
  <commentList>
    <comment ref="N7" authorId="0" shapeId="0" xr:uid="{9DCDF508-2833-46F4-9DEC-C6974C5E9D0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@Nicole Schmeck @Catrin Herfet-Sternberger , ich habe die Hilfstabelle für den Staffel-Cup angepasst. Ich hoffe die Wertungsklassen sind nicht zu eng gelegt. </t>
      </text>
    </comment>
  </commentList>
</comments>
</file>

<file path=xl/sharedStrings.xml><?xml version="1.0" encoding="utf-8"?>
<sst xmlns="http://schemas.openxmlformats.org/spreadsheetml/2006/main" count="329" uniqueCount="54">
  <si>
    <t>Haie-Staffel-Cup Hilfstabelle</t>
  </si>
  <si>
    <t>Staffelmannschaften der Jahrgänge 2014 - 2016</t>
  </si>
  <si>
    <t>Verein:</t>
  </si>
  <si>
    <t>11. Mannschaft</t>
  </si>
  <si>
    <t>Vorname</t>
  </si>
  <si>
    <t>Nachname</t>
  </si>
  <si>
    <t>m/w</t>
  </si>
  <si>
    <t>Jahrgang</t>
  </si>
  <si>
    <t>Brust</t>
  </si>
  <si>
    <t>R-Beine</t>
  </si>
  <si>
    <t>B-Beine</t>
  </si>
  <si>
    <t>Rücken</t>
  </si>
  <si>
    <t>K-Beine</t>
  </si>
  <si>
    <t>Spaß</t>
  </si>
  <si>
    <t>männlich</t>
  </si>
  <si>
    <t>m</t>
  </si>
  <si>
    <t>weiblich</t>
  </si>
  <si>
    <t>w</t>
  </si>
  <si>
    <t>12. Mannschaft</t>
  </si>
  <si>
    <t>13. Mannschaft</t>
  </si>
  <si>
    <t>14. Mannschaft</t>
  </si>
  <si>
    <t>15. Mannschaft</t>
  </si>
  <si>
    <t>Staffelmannschaften der Jahrgänge 2010 - 2013</t>
  </si>
  <si>
    <t>21. Mannschaft</t>
  </si>
  <si>
    <t>Schmett</t>
  </si>
  <si>
    <t>Lagen</t>
  </si>
  <si>
    <t>Freistil</t>
  </si>
  <si>
    <t>22. Mannschaft</t>
  </si>
  <si>
    <t>23. Mannschaft</t>
  </si>
  <si>
    <t>24. Mannschaft</t>
  </si>
  <si>
    <t>25. Mannschaft</t>
  </si>
  <si>
    <t>Staffelmannschaften der Jahrgänge 2005-2009</t>
  </si>
  <si>
    <t>31. Mannschaft</t>
  </si>
  <si>
    <t>32. Mannschaft</t>
  </si>
  <si>
    <t>33. Mannschaft</t>
  </si>
  <si>
    <t>34. Mannschaft</t>
  </si>
  <si>
    <t>35. Mannschaft</t>
  </si>
  <si>
    <t>Staffelmannschaften der Jahrgänge 2004 und älter</t>
  </si>
  <si>
    <t>41. Mannschaft</t>
  </si>
  <si>
    <t>42. Mannschaft</t>
  </si>
  <si>
    <t>43. Mannschaft</t>
  </si>
  <si>
    <t>44. Mannschaft</t>
  </si>
  <si>
    <t>45. Mannschaft</t>
  </si>
  <si>
    <t>Mehrgenerationenstaffel</t>
  </si>
  <si>
    <t>Es müssen vier verschiedene Altersklassen innerhalb dieser Staffel besetzt werden. Die Altersklassen lauten wie folgt: AK 8-19 (2016-2005), AK 20-29 (2004-1995), AK 30-39 (1994-1985), AK 40-49 (1984-1975), AK 50-59 (1974-1965), AK 60-69 (1964-1955), AK 70-79 (1954-1945), AK 80-89 (1944-1935).</t>
  </si>
  <si>
    <t>51. Mannschaft</t>
  </si>
  <si>
    <t>52. Mannschaft</t>
  </si>
  <si>
    <t>53. Mannschaft</t>
  </si>
  <si>
    <t>54. Mannschaft</t>
  </si>
  <si>
    <t>55. Mannschaft</t>
  </si>
  <si>
    <t>56. Mannschaft</t>
  </si>
  <si>
    <t>57. Mannschaft</t>
  </si>
  <si>
    <t>58. Mannschaft</t>
  </si>
  <si>
    <t>59. 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</si>
</sst>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/>
    <xf numFmtId="0" fontId="0" fillId="0" borderId="5" xfId="0" applyBorder="1"/>
    <xf numFmtId="0" fontId="6" fillId="0" borderId="0" xfId="0" applyFont="1"/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Standard" xfId="0" builtinId="0"/>
  </cellStyles>
  <dxfs count="460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7E1"/>
        </patternFill>
      </fill>
    </dxf>
    <dxf>
      <fill>
        <patternFill>
          <bgColor rgb="FFFFF7E1"/>
        </patternFill>
      </fill>
    </dxf>
    <dxf>
      <fill>
        <patternFill>
          <bgColor rgb="FFFFF7E1"/>
        </patternFill>
      </fill>
    </dxf>
    <dxf>
      <fill>
        <patternFill>
          <bgColor rgb="FFFFF7E1"/>
        </patternFill>
      </fill>
    </dxf>
    <dxf>
      <fill>
        <patternFill>
          <bgColor rgb="FFFFF7E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color rgb="FF000000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ont>
        <color rgb="FF000000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7E1"/>
        </patternFill>
      </fill>
    </dxf>
    <dxf>
      <fill>
        <patternFill>
          <bgColor rgb="FFFFF7E1"/>
        </patternFill>
      </fill>
    </dxf>
    <dxf>
      <fill>
        <patternFill>
          <bgColor rgb="FFFFF7E1"/>
        </patternFill>
      </fill>
    </dxf>
    <dxf>
      <fill>
        <patternFill>
          <bgColor rgb="FFFFF7E1"/>
        </patternFill>
      </fill>
    </dxf>
    <dxf>
      <fill>
        <patternFill>
          <bgColor rgb="FFFFF7E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color rgb="FF000000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ont>
        <color rgb="FF000000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7E1"/>
        </patternFill>
      </fill>
    </dxf>
    <dxf>
      <fill>
        <patternFill>
          <bgColor rgb="FFFFF7E1"/>
        </patternFill>
      </fill>
    </dxf>
    <dxf>
      <fill>
        <patternFill>
          <bgColor rgb="FFFFF7E1"/>
        </patternFill>
      </fill>
    </dxf>
    <dxf>
      <fill>
        <patternFill>
          <bgColor rgb="FFFFF7E1"/>
        </patternFill>
      </fill>
    </dxf>
    <dxf>
      <fill>
        <patternFill>
          <bgColor rgb="FFFFF7E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7E1"/>
        </patternFill>
      </fill>
    </dxf>
    <dxf>
      <fill>
        <patternFill>
          <bgColor rgb="FFFFF7E1"/>
        </patternFill>
      </fill>
    </dxf>
    <dxf>
      <fill>
        <patternFill>
          <bgColor rgb="FFFFF7E1"/>
        </patternFill>
      </fill>
    </dxf>
    <dxf>
      <fill>
        <patternFill>
          <bgColor rgb="FFFFF7E1"/>
        </patternFill>
      </fill>
    </dxf>
    <dxf>
      <fill>
        <patternFill>
          <bgColor rgb="FFFFF7E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7E1"/>
      <color rgb="FFFFF8E5"/>
      <color rgb="FFFFFCF3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trin Herfet-Sternberger" id="{2388E5E5-B79B-4ED4-BAAE-D3A49F44DA22}" userId="catrin@berlinerhaie.de" providerId="PeoplePicker"/>
  <person displayName="Nicole Schmeck" id="{76821968-A950-4A52-B87D-122418A3C58C}" userId="nicole@berlinerhaie.de" providerId="PeoplePicker"/>
  <person displayName="Franz Sternberger" id="{FD8B0CC4-E3D6-4131-BAA4-66F1D8BFE8C5}" userId="S::franz@berlinerhaie.de::b7e4c789-13c2-40f5-9d07-8217054e8701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2D623E-E47E-4356-BA14-B196CFA67C28}" name="Tabelle1" displayName="Tabelle1" ref="A7:K13" totalsRowShown="0" headerRowDxfId="443" dataDxfId="442">
  <autoFilter ref="A7:K13" xr:uid="{5D2D623E-E47E-4356-BA14-B196CFA67C2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4FE2CD3-87F7-44CA-97C9-66230811B196}" name="11. Mannschaft" dataDxfId="440" totalsRowDxfId="441"/>
    <tableColumn id="2" xr3:uid="{8ED34326-14C4-4E07-9867-81FF8AEA1D88}" name="Vorname" dataDxfId="438" totalsRowDxfId="439"/>
    <tableColumn id="3" xr3:uid="{464A527A-A3FE-4103-9D33-721003A3D6BE}" name="Nachname" dataDxfId="436" totalsRowDxfId="437"/>
    <tableColumn id="5" xr3:uid="{23641C9B-E6C9-4CC6-9CD4-4A1DA1C2C3A0}" name="m/w" dataDxfId="434" totalsRowDxfId="435"/>
    <tableColumn id="4" xr3:uid="{E7AD232C-40F7-4BEC-8B81-C8F374BF7F76}" name="Jahrgang" dataDxfId="432" totalsRowDxfId="433"/>
    <tableColumn id="6" xr3:uid="{BDFD3189-5039-41D0-9531-474DC808B573}" name="Brust" dataDxfId="430" totalsRowDxfId="431"/>
    <tableColumn id="7" xr3:uid="{0CDF3F0F-88A7-43D8-89E3-74DF5A372CCF}" name="R-Beine" dataDxfId="428" totalsRowDxfId="429"/>
    <tableColumn id="11" xr3:uid="{AF66D60B-BC75-4D1F-BAD0-75EFC377B2FC}" name="B-Beine" dataDxfId="426" totalsRowDxfId="427"/>
    <tableColumn id="8" xr3:uid="{61A41483-748E-47D9-802F-C539848E2498}" name="Rücken" dataDxfId="424" totalsRowDxfId="425"/>
    <tableColumn id="9" xr3:uid="{DF861EF3-7DD6-45BC-B23F-428EA234EA88}" name="K-Beine" dataDxfId="422" totalsRowDxfId="423"/>
    <tableColumn id="10" xr3:uid="{526D8D59-FA5A-43B2-9870-554C36B56C05}" name="Spaß" dataDxfId="420" totalsRowDxfId="421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1C1D467F-D720-4757-95AC-C60BC8AE3F73}" name="Tabelle161130" displayName="Tabelle161130" ref="A43:K49" totalsRowShown="0" headerRowDxfId="288" dataDxfId="287">
  <autoFilter ref="A43:K49" xr:uid="{6CA0E056-E686-4DE1-BD04-83581F393DB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BFCEA20-4CA1-4D97-BD6A-CCF5295061AC}" name="25. Mannschaft" dataDxfId="286"/>
    <tableColumn id="2" xr3:uid="{F276B2FF-8048-408C-BE9F-AB04E68A0D88}" name="Vorname" dataDxfId="285"/>
    <tableColumn id="3" xr3:uid="{125EBCC8-8B81-4BC2-A45F-60C51B188AEE}" name="Nachname" dataDxfId="284"/>
    <tableColumn id="5" xr3:uid="{2B5A3F2B-E29B-46B6-B19C-4BD2A3EF7519}" name="m/w" dataDxfId="283"/>
    <tableColumn id="4" xr3:uid="{DD58E1AC-0D38-4DDD-81AD-EBADED9EDE19}" name="Jahrgang" dataDxfId="282"/>
    <tableColumn id="6" xr3:uid="{E192DA6A-DC4D-4A10-909F-3805C86053DA}" name="Schmett" dataDxfId="281"/>
    <tableColumn id="7" xr3:uid="{B9D7C8C8-D808-4D33-8461-AE09F851069F}" name="Rücken" dataDxfId="280"/>
    <tableColumn id="8" xr3:uid="{C526441A-67FC-45F4-BBB9-80A9DF74CA7B}" name="Lagen" dataDxfId="279"/>
    <tableColumn id="9" xr3:uid="{0F33FDE4-C2B5-4E6B-80EB-421C43B385C5}" name="Brust" dataDxfId="278"/>
    <tableColumn id="10" xr3:uid="{D0F0010C-7DCD-4C36-985B-9E800F171386}" name="Freistil" dataDxfId="277"/>
    <tableColumn id="11" xr3:uid="{5C0B709E-AB34-4F5C-84F5-1CDD821E6E4E}" name="Spaß" dataDxfId="276"/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2286D35-6309-4AC0-86A6-5E1F030DEED5}" name="Tabelle17" displayName="Tabelle17" ref="A7:K13" totalsRowShown="0" headerRowDxfId="259" dataDxfId="258">
  <autoFilter ref="A7:K13" xr:uid="{5D2D623E-E47E-4356-BA14-B196CFA67C2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B485EFC6-1A4B-45E1-BCC9-D217E41ECA6F}" name="31. Mannschaft" dataDxfId="256" totalsRowDxfId="257"/>
    <tableColumn id="2" xr3:uid="{0116C9F0-E55B-49C8-8CD2-0B1BC12324C4}" name="Vorname" dataDxfId="254" totalsRowDxfId="255"/>
    <tableColumn id="3" xr3:uid="{5B7334D4-5C81-452C-BB7C-28F677E094C5}" name="Nachname" dataDxfId="252" totalsRowDxfId="253"/>
    <tableColumn id="5" xr3:uid="{07189C9A-8C00-4524-8F60-496BD6655715}" name="m/w" dataDxfId="250" totalsRowDxfId="251"/>
    <tableColumn id="4" xr3:uid="{8DD6A46B-42C8-4D3F-B1FD-732F38C9C8E2}" name="Jahrgang" dataDxfId="248" totalsRowDxfId="249"/>
    <tableColumn id="6" xr3:uid="{045FB4EB-5FE0-4F70-B1ED-5D42EB277FDA}" name="Schmett" dataDxfId="246" totalsRowDxfId="247"/>
    <tableColumn id="7" xr3:uid="{EE1BBE45-4250-4CDA-B104-D0D313FB78C1}" name="Rücken" dataDxfId="244" totalsRowDxfId="245"/>
    <tableColumn id="11" xr3:uid="{47EADDC7-6A39-4AC5-8BFB-C5957C52FC94}" name="Lagen" dataDxfId="242" totalsRowDxfId="243"/>
    <tableColumn id="8" xr3:uid="{CF479E76-966D-454F-AF9A-0C54B5CA5F38}" name="Brust" dataDxfId="240" totalsRowDxfId="241"/>
    <tableColumn id="9" xr3:uid="{E8031811-2095-4AB6-819B-25420BF55663}" name="Freistil" dataDxfId="238" totalsRowDxfId="239"/>
    <tableColumn id="10" xr3:uid="{6B7E7375-1F53-42BD-976D-1F62DC9A3B66}" name="Spaß" dataDxfId="236" totalsRowDxfId="237"/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67DF77E-76FC-463C-BACE-544713E455F0}" name="Tabelle138" displayName="Tabelle138" ref="A16:K22" totalsRowShown="0" headerRowDxfId="235" dataDxfId="234">
  <autoFilter ref="A16:K22" xr:uid="{F034738C-AFDB-4500-9EC2-0723354DAD6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8DB3880-A92F-4142-AA1D-1867B9D9205B}" name="32. Mannschaft" dataDxfId="233"/>
    <tableColumn id="2" xr3:uid="{B4B669AA-9915-4AFF-80CF-C4FF50BDAFAB}" name="Vorname" dataDxfId="232"/>
    <tableColumn id="3" xr3:uid="{36F8640E-3D0D-4DFA-A3DF-B53099261997}" name="Nachname" dataDxfId="231"/>
    <tableColumn id="6" xr3:uid="{8A4BD3E1-656D-4446-8516-47301ECF830F}" name="m/w" dataDxfId="230"/>
    <tableColumn id="4" xr3:uid="{8CCB4456-0AE9-4E49-8A3C-8835876CC8C0}" name="Jahrgang" dataDxfId="229"/>
    <tableColumn id="5" xr3:uid="{988AF556-91E6-4BDF-97D1-F3918085A6D7}" name="Schmett" dataDxfId="228"/>
    <tableColumn id="7" xr3:uid="{89766630-0C1C-4F93-840F-3CE3F7A8BCA6}" name="Rücken" dataDxfId="227"/>
    <tableColumn id="8" xr3:uid="{2E2A25E5-913E-46B1-A9C6-4DD092CCC447}" name="Lagen" dataDxfId="226"/>
    <tableColumn id="9" xr3:uid="{C3E3DA1C-4E21-43FC-AA74-21A8366DB977}" name="Brust" dataDxfId="225"/>
    <tableColumn id="10" xr3:uid="{9F5FCDA4-7F18-4C1D-A30F-D842EA1FE265}" name="Freistil" dataDxfId="224"/>
    <tableColumn id="11" xr3:uid="{19496234-7469-4E15-9A41-67707EE23826}" name="Spaß" dataDxfId="223"/>
  </tableColumns>
  <tableStyleInfo name="TableStyleLight1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87042FA-BFEF-4AF9-9691-C23827A8E046}" name="Tabelle149" displayName="Tabelle149" ref="A25:K31" totalsRowShown="0" headerRowDxfId="222" dataDxfId="221">
  <autoFilter ref="A25:K31" xr:uid="{237F2511-E9B8-4670-B8B4-CD88F18BE57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02DBB3D-285F-462D-81A4-0D01BBE02920}" name="33. Mannschaft" dataDxfId="220"/>
    <tableColumn id="2" xr3:uid="{A926E90E-49EA-4031-A5E3-9C3C35B95E57}" name="Vorname" dataDxfId="219"/>
    <tableColumn id="3" xr3:uid="{05F2CCB8-D7A3-4C5F-80B7-A8A517A32370}" name="Nachname" dataDxfId="218"/>
    <tableColumn id="5" xr3:uid="{D8A5B8B9-64FE-4425-94EC-CE9F07427CE7}" name="m/w" dataDxfId="217"/>
    <tableColumn id="4" xr3:uid="{17F5F06B-CF29-446A-A59D-053CAD8B6319}" name="Jahrgang" dataDxfId="216"/>
    <tableColumn id="6" xr3:uid="{20556A7C-9D7A-40BF-A2B8-986F26A3B1CE}" name="Schmett" dataDxfId="215"/>
    <tableColumn id="7" xr3:uid="{C66FCCA3-8FF0-43DA-B8FA-CE510A169271}" name="Rücken" dataDxfId="214"/>
    <tableColumn id="8" xr3:uid="{44D72F8C-91D3-462B-B57A-CBC7943B998F}" name="Lagen" dataDxfId="213"/>
    <tableColumn id="9" xr3:uid="{DFBDE538-2727-48BC-BE50-F33DC104D182}" name="Brust" dataDxfId="212"/>
    <tableColumn id="10" xr3:uid="{636BE4D3-E939-4419-8C5F-EC6A1ED78420}" name="Freistil" dataDxfId="211"/>
    <tableColumn id="11" xr3:uid="{922F217D-2F1A-4201-819C-4E33D0A80875}" name="Spaß" dataDxfId="210"/>
  </tableColumns>
  <tableStyleInfo name="TableStyleLight1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B6B496B-4375-4AFB-B855-7D2D9F23BD1C}" name="Tabelle1510" displayName="Tabelle1510" ref="A34:K40" totalsRowShown="0" headerRowDxfId="209" dataDxfId="208">
  <autoFilter ref="A34:K40" xr:uid="{BD5F04E4-444C-45F7-9E2C-B5D97A3D439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088E937-3A37-4EA7-B924-30B5E995E53F}" name="34. Mannschaft" dataDxfId="207"/>
    <tableColumn id="2" xr3:uid="{8CB57B6C-FF26-435B-8CA3-D0CE4F248E48}" name="Vorname" dataDxfId="206"/>
    <tableColumn id="3" xr3:uid="{E7571CC5-60D9-41F0-9253-C724E6AF06BF}" name="Nachname" dataDxfId="205"/>
    <tableColumn id="5" xr3:uid="{019D928C-6BAF-4C79-87D1-00B7B5B4009C}" name="m/w" dataDxfId="204"/>
    <tableColumn id="4" xr3:uid="{160E6C63-2D4C-4C80-996E-E081391D1827}" name="Jahrgang" dataDxfId="203"/>
    <tableColumn id="6" xr3:uid="{BEC86271-A177-408D-A5CD-43F8F63AD2F3}" name="Schmett" dataDxfId="202"/>
    <tableColumn id="7" xr3:uid="{788E349A-2AA7-4EB3-B418-1DD9E182B8E7}" name="Rücken" dataDxfId="201"/>
    <tableColumn id="8" xr3:uid="{48FD39DE-EA2F-4101-8DAD-5AB28F791AB1}" name="Lagen" dataDxfId="200"/>
    <tableColumn id="9" xr3:uid="{5435B6AA-DC6C-4E7A-80FE-391EF32148DE}" name="Brust" dataDxfId="199"/>
    <tableColumn id="10" xr3:uid="{A84D2BA1-DFCC-45F9-9B41-1DFD5440F586}" name="Freistil" dataDxfId="198"/>
    <tableColumn id="11" xr3:uid="{1075C700-1F31-4EC8-85F4-DC2E519030BD}" name="Spaß" dataDxfId="197"/>
  </tableColumns>
  <tableStyleInfo name="TableStyleLight1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A581228-8742-4551-A8C9-2F529395EE30}" name="Tabelle1611" displayName="Tabelle1611" ref="A43:K49" totalsRowShown="0" headerRowDxfId="196" dataDxfId="195">
  <autoFilter ref="A43:K49" xr:uid="{6CA0E056-E686-4DE1-BD04-83581F393DB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73141CB-9C1F-48FC-BC62-0BEED67AC424}" name="35. Mannschaft" dataDxfId="194"/>
    <tableColumn id="2" xr3:uid="{95DEA38E-4896-4152-B2D8-64BAF25840D6}" name="Vorname" dataDxfId="193"/>
    <tableColumn id="3" xr3:uid="{6FF46897-9176-4E65-B1B5-1C71AE5298E8}" name="Nachname" dataDxfId="192"/>
    <tableColumn id="5" xr3:uid="{F2089620-4515-48A6-BF31-C7702A7EDCCC}" name="m/w" dataDxfId="191"/>
    <tableColumn id="4" xr3:uid="{3A0E3686-82B8-4A96-A340-69024858B8A8}" name="Jahrgang" dataDxfId="190"/>
    <tableColumn id="6" xr3:uid="{A977CB19-01AE-466D-B072-81B3934D13D5}" name="Schmett" dataDxfId="189"/>
    <tableColumn id="7" xr3:uid="{80EA6F23-0C0B-42FA-A041-0FE1EA7C1BE0}" name="Rücken" dataDxfId="188"/>
    <tableColumn id="8" xr3:uid="{F1944244-EC78-4DAD-B029-FDEC67947DF6}" name="Lagen" dataDxfId="187"/>
    <tableColumn id="9" xr3:uid="{8F652856-26DC-46D9-8142-C7B3F8F69DC7}" name="Brust" dataDxfId="186"/>
    <tableColumn id="10" xr3:uid="{51A27843-5907-4152-9C85-B1D18E5D0436}" name="Freistil" dataDxfId="185"/>
    <tableColumn id="11" xr3:uid="{B87DACAF-6C13-4F1C-9E59-97C7781EBB85}" name="Spaß" dataDxfId="184"/>
  </tableColumns>
  <tableStyleInfo name="TableStyleLight1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BFC2266-A350-4F71-8747-E66F9C151756}" name="Tabelle1712" displayName="Tabelle1712" ref="A7:K13" totalsRowShown="0" headerRowDxfId="167" dataDxfId="166">
  <tableColumns count="11">
    <tableColumn id="1" xr3:uid="{1794248F-8754-4184-AF74-687DEF74BD78}" name="41. Mannschaft" dataDxfId="164" totalsRowDxfId="165"/>
    <tableColumn id="2" xr3:uid="{258D3538-18E5-48D5-BEBC-AEDF2CFD1274}" name="Vorname" dataDxfId="162" totalsRowDxfId="163"/>
    <tableColumn id="3" xr3:uid="{152A0834-A37A-4C02-8FFA-4CBDCC8BB6BE}" name="Nachname" dataDxfId="160" totalsRowDxfId="161"/>
    <tableColumn id="5" xr3:uid="{384851BB-63C3-4F48-868D-B84C541C9673}" name="m/w" dataDxfId="158" totalsRowDxfId="159"/>
    <tableColumn id="4" xr3:uid="{66BE61B5-09DC-43B9-8A19-50306B45F771}" name="Jahrgang" dataDxfId="156" totalsRowDxfId="157"/>
    <tableColumn id="6" xr3:uid="{BC395B57-FFCC-4813-8A9E-333863C466E8}" name="Schmett" dataDxfId="154" totalsRowDxfId="155"/>
    <tableColumn id="7" xr3:uid="{60F30E81-D80D-4BC8-B594-74876666A97B}" name="Rücken" dataDxfId="152" totalsRowDxfId="153"/>
    <tableColumn id="8" xr3:uid="{B417B7F6-1171-4601-961D-9A9AE9EADBCA}" name="Lagen" dataDxfId="150" totalsRowDxfId="151"/>
    <tableColumn id="9" xr3:uid="{05A785CB-E886-44C7-9491-70497A50C0E1}" name="Brust" dataDxfId="148" totalsRowDxfId="149"/>
    <tableColumn id="10" xr3:uid="{8419321F-0C32-43FF-B493-0FCDD3CAFF5E}" name="Freistil" dataDxfId="146" totalsRowDxfId="147"/>
    <tableColumn id="11" xr3:uid="{6C24F3A9-6DC8-4BDA-9A21-5C27772CC7D1}" name="Spaß" dataDxfId="144" totalsRowDxfId="145"/>
  </tableColumns>
  <tableStyleInfo name="TableStyleLight1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D83DEA2-8CD2-4C2D-B298-F633ECB2316E}" name="Tabelle13813" displayName="Tabelle13813" ref="A16:K22" totalsRowShown="0" headerRowDxfId="143" dataDxfId="142">
  <tableColumns count="11">
    <tableColumn id="1" xr3:uid="{ABF948BE-53EB-4E32-8ABC-09EAA531C57C}" name="42. Mannschaft" dataDxfId="141"/>
    <tableColumn id="2" xr3:uid="{B46AB1E5-F56E-48E6-9610-FEFEB593DF1D}" name="Vorname" dataDxfId="140"/>
    <tableColumn id="3" xr3:uid="{C387E1E4-54F7-4809-8AE4-2FE24E0690C9}" name="Nachname" dataDxfId="139"/>
    <tableColumn id="6" xr3:uid="{4CBDE944-8C1B-47E1-9E2D-FBE2B1A03BE6}" name="m/w" dataDxfId="138"/>
    <tableColumn id="4" xr3:uid="{3D21E9AD-1863-48EB-9862-46E85CC19E50}" name="Jahrgang" dataDxfId="137"/>
    <tableColumn id="5" xr3:uid="{2793C6D6-A3CC-43C6-B5D9-E3B7B2229C04}" name="Schmett" dataDxfId="136"/>
    <tableColumn id="7" xr3:uid="{5CA5DE51-1D87-471D-86A0-4160BBEF3A31}" name="Rücken" dataDxfId="135"/>
    <tableColumn id="8" xr3:uid="{A8513B4D-A906-4D97-9BB8-06C3BC7281E0}" name="Lagen" dataDxfId="134"/>
    <tableColumn id="9" xr3:uid="{8F2659A2-6DC0-4C73-9654-EAEFE9702767}" name="Brust" dataDxfId="133"/>
    <tableColumn id="10" xr3:uid="{876AD02D-569E-417C-AA34-6A9AD9808601}" name="Freistil" dataDxfId="132"/>
    <tableColumn id="11" xr3:uid="{44523AA6-BA56-45AD-B3D8-7B9FF01690DF}" name="Spaß" dataDxfId="131"/>
  </tableColumns>
  <tableStyleInfo name="TableStyleLight1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341D74F-F23F-4E03-842F-88A5C448E0D4}" name="Tabelle14914" displayName="Tabelle14914" ref="A25:K31" totalsRowShown="0" headerRowDxfId="130" dataDxfId="129">
  <tableColumns count="11">
    <tableColumn id="1" xr3:uid="{164B914F-C3A9-44E0-8E69-7F07B5BF1425}" name="43. Mannschaft" dataDxfId="128"/>
    <tableColumn id="2" xr3:uid="{104DD84C-40DD-4F17-AA5F-367E7C707670}" name="Vorname" dataDxfId="127"/>
    <tableColumn id="3" xr3:uid="{78FEF127-592C-4657-B543-CCEE1AAB712B}" name="Nachname" dataDxfId="126"/>
    <tableColumn id="5" xr3:uid="{E9963E81-18A0-45BA-AC2D-B06BBD200ADA}" name="m/w" dataDxfId="125"/>
    <tableColumn id="4" xr3:uid="{D31A8C0E-D379-4F2E-B924-6CCCC64A0974}" name="Jahrgang" dataDxfId="124"/>
    <tableColumn id="6" xr3:uid="{B16D06C3-B280-4532-A901-67A08DE47012}" name="Schmett" dataDxfId="123"/>
    <tableColumn id="7" xr3:uid="{D1FE3D37-51F7-4520-BD35-6CC2F36EE921}" name="Rücken" dataDxfId="122"/>
    <tableColumn id="8" xr3:uid="{2A0E966C-82FC-4E31-ABED-4842A3BA95B5}" name="Lagen" dataDxfId="121"/>
    <tableColumn id="9" xr3:uid="{CF16F3C3-736D-46C0-82A0-A2A9F128D4CF}" name="Brust" dataDxfId="120"/>
    <tableColumn id="10" xr3:uid="{AA38FE0E-30CB-4C1F-BA66-B7554BB06CF4}" name="Freistil" dataDxfId="119"/>
    <tableColumn id="11" xr3:uid="{40BBDDC7-024E-43F7-BED5-D9951026AF70}" name="Spaß" dataDxfId="118"/>
  </tableColumns>
  <tableStyleInfo name="TableStyleLight18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19CB028-DBCC-47FF-9525-2677A9945C8C}" name="Tabelle151015" displayName="Tabelle151015" ref="A34:K40" totalsRowShown="0" headerRowDxfId="117" dataDxfId="116">
  <tableColumns count="11">
    <tableColumn id="1" xr3:uid="{C97B439A-06F7-493C-9265-AACAC2217D50}" name="44. Mannschaft" dataDxfId="115"/>
    <tableColumn id="2" xr3:uid="{1BFB728C-AC0A-493B-8A94-84979F81D3CD}" name="Vorname" dataDxfId="114"/>
    <tableColumn id="3" xr3:uid="{D553CE30-2B8C-4D6F-BBFF-F7F11833F070}" name="Nachname" dataDxfId="113"/>
    <tableColumn id="5" xr3:uid="{E9B20274-2A5B-4CC3-9CF5-48EBBB28A879}" name="m/w" dataDxfId="112"/>
    <tableColumn id="4" xr3:uid="{D7A16F0D-D68A-40A2-B711-1513782B9590}" name="Jahrgang" dataDxfId="111"/>
    <tableColumn id="6" xr3:uid="{13D5F78B-9D6B-4DE0-AFFD-2C8749C01397}" name="Schmett" dataDxfId="110"/>
    <tableColumn id="7" xr3:uid="{73FD37BA-FD26-4088-9C85-310AD1A5CC4F}" name="Rücken" dataDxfId="109"/>
    <tableColumn id="8" xr3:uid="{96A572E2-7272-425A-B563-5F2C7BB9E99B}" name="Lagen" dataDxfId="108"/>
    <tableColumn id="9" xr3:uid="{1FD2421A-CCD9-4EF4-B4A7-D661338FE28D}" name="Brust" dataDxfId="107"/>
    <tableColumn id="10" xr3:uid="{B344C95E-0440-4F4E-A003-30E94F04792A}" name="Freistil" dataDxfId="106"/>
    <tableColumn id="11" xr3:uid="{6BA72F92-683E-48FC-9E0F-F838D7794DA5}" name="Spaß" dataDxfId="105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034738C-AFDB-4500-9EC2-0723354DAD66}" name="Tabelle13" displayName="Tabelle13" ref="A16:K22" totalsRowShown="0" headerRowDxfId="419" dataDxfId="418">
  <autoFilter ref="A16:K22" xr:uid="{F034738C-AFDB-4500-9EC2-0723354DAD6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0357A09-990E-4AE3-8AA7-0922663E27FA}" name="12. Mannschaft" dataDxfId="417"/>
    <tableColumn id="2" xr3:uid="{EF16E916-6C55-4B53-A0F1-D7CDD18AE250}" name="Vorname" dataDxfId="416"/>
    <tableColumn id="3" xr3:uid="{D2CA7C23-36A0-467D-B886-8B5204A61F3E}" name="Nachname" dataDxfId="415"/>
    <tableColumn id="6" xr3:uid="{B6FE144A-CF2C-4516-8778-61F258D87701}" name="m/w" dataDxfId="414"/>
    <tableColumn id="4" xr3:uid="{B21057F5-7625-4F1C-9AC8-AA48C4713DB8}" name="Jahrgang" dataDxfId="413"/>
    <tableColumn id="5" xr3:uid="{9F324FC9-5F43-4600-A3A4-85214B80A6F9}" name="Brust" dataDxfId="412"/>
    <tableColumn id="7" xr3:uid="{A06E8985-45B2-423B-A23B-05794318B94A}" name="R-Beine" dataDxfId="411"/>
    <tableColumn id="8" xr3:uid="{214A46F2-ADDB-4987-B365-70E13690E87E}" name="B-Beine" dataDxfId="410"/>
    <tableColumn id="9" xr3:uid="{2A66F05B-7FAA-4E44-B2E4-D6DB9D5F12F3}" name="Rücken" dataDxfId="409"/>
    <tableColumn id="10" xr3:uid="{DACADAFD-96B2-4F48-B98D-07CF8EA21F62}" name="K-Beine" dataDxfId="408"/>
    <tableColumn id="11" xr3:uid="{358D8418-1F7B-4B11-ADC2-0A1CEC1B5095}" name="Spaß" dataDxfId="407"/>
  </tableColumns>
  <tableStyleInfo name="TableStyleLight18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EFC0CE1-44C4-46D3-BC8A-333E6CD3F947}" name="Tabelle161116" displayName="Tabelle161116" ref="A43:K49" totalsRowShown="0" headerRowDxfId="104" dataDxfId="103">
  <tableColumns count="11">
    <tableColumn id="1" xr3:uid="{B657C2F1-ED43-4C94-8036-A0FD45202538}" name="45. Mannschaft" dataDxfId="102"/>
    <tableColumn id="2" xr3:uid="{BADB631C-EE8F-4D58-B6E5-638333E9150C}" name="Vorname" dataDxfId="101"/>
    <tableColumn id="3" xr3:uid="{23CACF51-18F0-4C50-89A9-ACBBD4B568EA}" name="Nachname" dataDxfId="100"/>
    <tableColumn id="5" xr3:uid="{3455F5F5-6C54-41A2-8235-63AE31E464F4}" name="m/w" dataDxfId="99"/>
    <tableColumn id="4" xr3:uid="{6BF26BE0-0ED0-452E-AAE4-3E08240C06E5}" name="Jahrgang" dataDxfId="98"/>
    <tableColumn id="6" xr3:uid="{D7543EDC-4155-458B-827D-B7D42586EA11}" name="Schmett" dataDxfId="97"/>
    <tableColumn id="7" xr3:uid="{126565F8-B38C-4F69-85F7-B0E1834BEC32}" name="Rücken" dataDxfId="96"/>
    <tableColumn id="8" xr3:uid="{153FEA0A-5980-4F14-A146-D2DC4CC621CE}" name="Lagen" dataDxfId="95"/>
    <tableColumn id="9" xr3:uid="{7B917740-0D0C-4757-9BE2-2C40F5496FA9}" name="Brust" dataDxfId="94"/>
    <tableColumn id="10" xr3:uid="{8A852DEB-56B8-46B1-A13D-412D980E2622}" name="Freistil" dataDxfId="93"/>
    <tableColumn id="11" xr3:uid="{837D356E-EDF5-4BDB-86BB-5D377CDBBE43}" name="Spaß" dataDxfId="92"/>
  </tableColumns>
  <tableStyleInfo name="TableStyleLight18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E163E5C-5433-456F-8B10-4736D21C829C}" name="Tabelle171217" displayName="Tabelle171217" ref="A8:E12" totalsRowShown="0" headerRowDxfId="72" dataDxfId="71">
  <tableColumns count="5">
    <tableColumn id="1" xr3:uid="{2C2D1E60-6711-4932-840A-EB4A6398FDCF}" name="51. Mannschaft" dataDxfId="69" totalsRowDxfId="70"/>
    <tableColumn id="2" xr3:uid="{AB94E5DD-C52F-4641-98B3-164F9CFAB4E2}" name="Vorname" dataDxfId="67" totalsRowDxfId="68"/>
    <tableColumn id="3" xr3:uid="{2B6948F9-C1AB-4DC7-A0EC-A4C63B6EB4C4}" name="Nachname" dataDxfId="65" totalsRowDxfId="66"/>
    <tableColumn id="5" xr3:uid="{2AA8903A-DC84-4896-8FDC-CFF4C9DB1B78}" name="m/w" dataDxfId="63" totalsRowDxfId="64"/>
    <tableColumn id="4" xr3:uid="{03A63AB4-CDA0-4BE6-A48F-5A0591E4CDDF}" name="Jahrgang" dataDxfId="61" totalsRowDxfId="62"/>
  </tableColumns>
  <tableStyleInfo name="TableStyleLight18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890CFF3-CBF5-4450-8335-E0BB25903C21}" name="Tabelle1381318" displayName="Tabelle1381318" ref="A15:E19" totalsRowShown="0" headerRowDxfId="60" dataDxfId="59">
  <tableColumns count="5">
    <tableColumn id="1" xr3:uid="{4684C729-BDBE-4A61-B8DA-250599EF13D7}" name="52. Mannschaft" dataDxfId="58"/>
    <tableColumn id="2" xr3:uid="{FF370D51-B631-4849-A7C0-80262258E8D2}" name="Vorname" dataDxfId="57"/>
    <tableColumn id="3" xr3:uid="{74E1DC5B-F983-47BB-AF10-358E9625C7BC}" name="Nachname" dataDxfId="56"/>
    <tableColumn id="6" xr3:uid="{E27076C9-9808-43D4-BD9F-93DCDB6158FB}" name="m/w" dataDxfId="55"/>
    <tableColumn id="4" xr3:uid="{99F64DD4-B5F3-42E9-95AA-E9920E3A6273}" name="Jahrgang" dataDxfId="54"/>
  </tableColumns>
  <tableStyleInfo name="TableStyleLight18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577EC65-0F04-4F29-B802-6F69464CC005}" name="Tabelle1491419" displayName="Tabelle1491419" ref="A22:E26" totalsRowShown="0" headerRowDxfId="53" dataDxfId="52">
  <tableColumns count="5">
    <tableColumn id="1" xr3:uid="{359A7809-1CF9-4C7A-8595-6F03314AEE54}" name="53. Mannschaft" dataDxfId="51"/>
    <tableColumn id="2" xr3:uid="{119E9E3C-10BF-4324-A0D9-DFE667A0AC3F}" name="Vorname" dataDxfId="50"/>
    <tableColumn id="3" xr3:uid="{8B1B37E2-A86B-4EF0-8F5D-03ABF7D26695}" name="Nachname" dataDxfId="49"/>
    <tableColumn id="5" xr3:uid="{2C15CB9A-2360-4731-A709-3E229CFEAE2F}" name="m/w" dataDxfId="48"/>
    <tableColumn id="4" xr3:uid="{F5FDEFAF-CC9F-41EB-9118-B820C6C50A18}" name="Jahrgang" dataDxfId="47"/>
  </tableColumns>
  <tableStyleInfo name="TableStyleLight18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4D86447-BB31-4D10-BA26-9420D6FCF4C8}" name="Tabelle15101520" displayName="Tabelle15101520" ref="A29:E33" totalsRowShown="0" headerRowDxfId="46" dataDxfId="45">
  <tableColumns count="5">
    <tableColumn id="1" xr3:uid="{2EFC3317-DBD6-446B-85AD-5E3C3D2FA924}" name="54. Mannschaft" dataDxfId="44"/>
    <tableColumn id="2" xr3:uid="{0AE91621-9C78-4301-BB22-55CAE53B3E7C}" name="Vorname" dataDxfId="43"/>
    <tableColumn id="3" xr3:uid="{B41A53D9-9C2F-4AD2-A5AB-05D9AD40F162}" name="Nachname" dataDxfId="42"/>
    <tableColumn id="5" xr3:uid="{BA503236-91D4-492A-BB5C-ECDF3CF446A8}" name="m/w" dataDxfId="41"/>
    <tableColumn id="4" xr3:uid="{89E23681-E04E-4579-91C5-49CB6BBA9517}" name="Jahrgang" dataDxfId="40"/>
  </tableColumns>
  <tableStyleInfo name="TableStyleLight18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CF1AE82-5ECF-4D60-9D22-C798E5802C11}" name="Tabelle16111621" displayName="Tabelle16111621" ref="A36:E40" totalsRowShown="0" headerRowDxfId="39" dataDxfId="38">
  <tableColumns count="5">
    <tableColumn id="1" xr3:uid="{9323BF60-26D0-4675-83EC-601DDDA17EF2}" name="55. Mannschaft" dataDxfId="37"/>
    <tableColumn id="2" xr3:uid="{07ADA198-0512-48BB-BF2C-21FD8C890659}" name="Vorname" dataDxfId="36"/>
    <tableColumn id="3" xr3:uid="{614272ED-C13E-485B-8485-18758A816371}" name="Nachname" dataDxfId="35"/>
    <tableColumn id="5" xr3:uid="{3F13A00B-9EFC-47ED-88E6-E6AE9E560C5F}" name="m/w" dataDxfId="34"/>
    <tableColumn id="4" xr3:uid="{5F5256F6-3FD4-4F4D-8E84-E48001A3AB84}" name="Jahrgang" dataDxfId="33"/>
  </tableColumns>
  <tableStyleInfo name="TableStyleLight18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8763E19-3EBA-4C8B-A5F2-4C229CD71EFC}" name="Tabelle17121722" displayName="Tabelle17121722" ref="A43:E47" totalsRowShown="0" headerRowDxfId="32" dataDxfId="31">
  <tableColumns count="5">
    <tableColumn id="1" xr3:uid="{483746EF-9653-4F75-88F6-C80B85220F83}" name="56. Mannschaft" dataDxfId="29" totalsRowDxfId="30"/>
    <tableColumn id="2" xr3:uid="{FC80B83F-B50D-4B84-84EE-E759C8FE1541}" name="Vorname" dataDxfId="27" totalsRowDxfId="28"/>
    <tableColumn id="3" xr3:uid="{E9E3531E-8783-49E9-9F51-4AE25798AE8E}" name="Nachname" dataDxfId="25" totalsRowDxfId="26"/>
    <tableColumn id="5" xr3:uid="{6D0082DB-0F59-4411-8B8A-B1FA2CF7F959}" name="m/w" dataDxfId="23" totalsRowDxfId="24"/>
    <tableColumn id="4" xr3:uid="{5F8FE3B1-74CF-4D80-9675-51D6BD6A61EF}" name="Jahrgang" dataDxfId="21" totalsRowDxfId="22"/>
  </tableColumns>
  <tableStyleInfo name="TableStyleLight18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078EC52-AC16-4E75-8177-BA50C0A349F8}" name="Tabelle138131823" displayName="Tabelle138131823" ref="A50:E54" totalsRowShown="0" headerRowDxfId="20" dataDxfId="19">
  <tableColumns count="5">
    <tableColumn id="1" xr3:uid="{467512D1-A227-4AE5-B563-0B9B599C58BB}" name="57. Mannschaft" dataDxfId="18"/>
    <tableColumn id="2" xr3:uid="{27AC81CC-C37F-4802-9BFF-1116ACEF9C51}" name="Vorname" dataDxfId="17"/>
    <tableColumn id="3" xr3:uid="{52F2439F-2985-4668-A8D7-1482F1AC3751}" name="Nachname" dataDxfId="16"/>
    <tableColumn id="6" xr3:uid="{C89612E8-A06A-4E84-A0EB-133C0B87DA77}" name="m/w" dataDxfId="15"/>
    <tableColumn id="4" xr3:uid="{245BB512-0220-4C53-B150-6399DAD180DC}" name="Jahrgang" dataDxfId="14"/>
  </tableColumns>
  <tableStyleInfo name="TableStyleLight18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2BC64AD-AA74-4167-BBD1-5AE7632B2BA0}" name="Tabelle149141924" displayName="Tabelle149141924" ref="A57:E61" totalsRowShown="0" headerRowDxfId="13" dataDxfId="12">
  <tableColumns count="5">
    <tableColumn id="1" xr3:uid="{C7EA4D0B-818B-4E76-BDA6-003782E7D886}" name="58. Mannschaft" dataDxfId="11"/>
    <tableColumn id="2" xr3:uid="{E0DF61DD-337F-4D96-A399-3E3C5902562D}" name="Vorname" dataDxfId="10"/>
    <tableColumn id="3" xr3:uid="{5CC197DC-1777-4A96-A819-BC95E1904B3C}" name="Nachname" dataDxfId="9"/>
    <tableColumn id="5" xr3:uid="{836F13F6-582C-49F7-856C-2798DAACC313}" name="m/w" dataDxfId="8"/>
    <tableColumn id="4" xr3:uid="{4BAF75F4-A6DE-4254-A21C-1C6444853009}" name="Jahrgang" dataDxfId="7"/>
  </tableColumns>
  <tableStyleInfo name="TableStyleLight18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370B14A-9C2B-4F0D-92D6-F55521F7B2C7}" name="Tabelle1510152025" displayName="Tabelle1510152025" ref="A64:E68" totalsRowShown="0" headerRowDxfId="6" dataDxfId="5">
  <tableColumns count="5">
    <tableColumn id="1" xr3:uid="{65A1ADCE-D633-4952-8D89-BF5F08AD5286}" name="59. Mannschaft" dataDxfId="4"/>
    <tableColumn id="2" xr3:uid="{B7DE6BCF-098C-4052-A833-A32FCBB7D3D3}" name="Vorname" dataDxfId="3"/>
    <tableColumn id="3" xr3:uid="{13D8EA4C-D456-45F4-8AA1-B52BF8F540DA}" name="Nachname" dataDxfId="2"/>
    <tableColumn id="5" xr3:uid="{B9E2D1DA-BE7C-4EB9-91B6-2B80F98B428D}" name="m/w" dataDxfId="1"/>
    <tableColumn id="4" xr3:uid="{37F7153B-2530-4BD2-B196-6BC0C41CCB0A}" name="Jahrgang" data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37F2511-E9B8-4670-B8B4-CD88F18BE573}" name="Tabelle14" displayName="Tabelle14" ref="A25:K31" totalsRowShown="0" headerRowDxfId="406" dataDxfId="405">
  <autoFilter ref="A25:K31" xr:uid="{237F2511-E9B8-4670-B8B4-CD88F18BE57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E082A02-AFB3-4ECE-8D88-F265A445E308}" name="13. Mannschaft" dataDxfId="404"/>
    <tableColumn id="2" xr3:uid="{F748C144-210F-4A7E-B326-9E3D544080DF}" name="Vorname" dataDxfId="403"/>
    <tableColumn id="3" xr3:uid="{C42417CB-8E53-4BEB-AE15-02F5753A8958}" name="Nachname" dataDxfId="402"/>
    <tableColumn id="5" xr3:uid="{F29EE132-3D25-44EE-A718-21082B35C7B0}" name="m/w" dataDxfId="401"/>
    <tableColumn id="4" xr3:uid="{99387C82-C2DF-48F0-97B3-6F1C44F1F83C}" name="Jahrgang" dataDxfId="400"/>
    <tableColumn id="6" xr3:uid="{A164C0FF-1522-41EE-AE31-C33105A97B8B}" name="Brust" dataDxfId="399"/>
    <tableColumn id="7" xr3:uid="{7320AD9E-7445-41A1-BA1D-5C90AFC1BFB0}" name="R-Beine" dataDxfId="398"/>
    <tableColumn id="8" xr3:uid="{805205D5-8A1A-4112-9866-AB8DF70421B0}" name="B-Beine" dataDxfId="397"/>
    <tableColumn id="9" xr3:uid="{E0F73B8C-DD03-4BF6-8397-526F0E679320}" name="Rücken" dataDxfId="396"/>
    <tableColumn id="10" xr3:uid="{09CE29D3-24D8-45B0-A059-D7D8138E4775}" name="K-Beine" dataDxfId="395"/>
    <tableColumn id="11" xr3:uid="{DE536342-CBBB-4769-A0D2-596132000661}" name="Spaß" dataDxfId="394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D5F04E4-444C-45F7-9E2C-B5D97A3D4393}" name="Tabelle15" displayName="Tabelle15" ref="A34:K40" totalsRowShown="0" headerRowDxfId="393" dataDxfId="392">
  <autoFilter ref="A34:K40" xr:uid="{BD5F04E4-444C-45F7-9E2C-B5D97A3D439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4BDD4929-4143-4689-9D18-2ED9A1991287}" name="14. Mannschaft" dataDxfId="391"/>
    <tableColumn id="2" xr3:uid="{3DFA577B-D21A-4DC6-999D-973D8501DE8B}" name="Vorname" dataDxfId="390"/>
    <tableColumn id="3" xr3:uid="{2AA9631E-9C89-45AD-BA19-D20B9A365DFC}" name="Nachname" dataDxfId="389"/>
    <tableColumn id="5" xr3:uid="{06C221EF-0ED0-49DF-A202-E77CBF4FD65E}" name="m/w" dataDxfId="388"/>
    <tableColumn id="4" xr3:uid="{5FB7D1E7-7C15-44D5-B1CB-8DB2D4E65766}" name="Jahrgang" dataDxfId="387"/>
    <tableColumn id="6" xr3:uid="{548538C5-C766-48C0-818D-DBB90072D28C}" name="Brust" dataDxfId="386"/>
    <tableColumn id="7" xr3:uid="{413165AC-FBB4-4DD5-8F19-A3D864FA4F5F}" name="R-Beine" dataDxfId="385"/>
    <tableColumn id="8" xr3:uid="{F3F2E119-AFBA-4C44-8C0B-1EE7580F04C1}" name="B-Beine" dataDxfId="384"/>
    <tableColumn id="9" xr3:uid="{C4C44FB0-DD1D-4660-8742-07B4D027882F}" name="Rücken" dataDxfId="383"/>
    <tableColumn id="10" xr3:uid="{1653C46B-B53C-47AF-AAFB-379F23BCF157}" name="K-Beine" dataDxfId="382"/>
    <tableColumn id="11" xr3:uid="{AF3D73A8-285A-4C81-BD9A-0A314C6F7087}" name="Spaß" dataDxfId="381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CA0E056-E686-4DE1-BD04-83581F393DB3}" name="Tabelle16" displayName="Tabelle16" ref="A43:K49" totalsRowShown="0" headerRowDxfId="380" dataDxfId="379">
  <autoFilter ref="A43:K49" xr:uid="{6CA0E056-E686-4DE1-BD04-83581F393DB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54AD4A8-68ED-4F2F-99DF-1A37D65E60B8}" name="15. Mannschaft" dataDxfId="378"/>
    <tableColumn id="2" xr3:uid="{69530FB8-D0E7-48E0-81A6-238EBED61932}" name="Vorname" dataDxfId="377"/>
    <tableColumn id="3" xr3:uid="{4588C780-BC8A-4863-BC74-55A05DF18B03}" name="Nachname" dataDxfId="376"/>
    <tableColumn id="5" xr3:uid="{99D0C500-F6FF-484A-B43F-8005D0A9B2AF}" name="m/w" dataDxfId="375"/>
    <tableColumn id="4" xr3:uid="{132860C0-26AC-4A78-9C06-6A417CB53ADF}" name="Jahrgang" dataDxfId="374"/>
    <tableColumn id="6" xr3:uid="{BDCA1B5D-3A9F-456C-8725-3C58B0E8EDCD}" name="Brust" dataDxfId="373"/>
    <tableColumn id="7" xr3:uid="{4361676C-24EB-4324-ABBD-81B44E632593}" name="R-Beine" dataDxfId="372"/>
    <tableColumn id="8" xr3:uid="{F1FE09F2-0BD2-42FF-A41E-C0C72C95857E}" name="B-Beine" dataDxfId="371"/>
    <tableColumn id="9" xr3:uid="{3058733A-9943-4FC7-9A37-3547086CC617}" name="Rücken" dataDxfId="370"/>
    <tableColumn id="10" xr3:uid="{FFBE915F-8C76-47D6-AC6E-8F3EF0304E13}" name="K-Beine" dataDxfId="369"/>
    <tableColumn id="11" xr3:uid="{BC7D04A3-1367-4E7B-AD3B-14C3AAAB336A}" name="Spaß" dataDxfId="368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083DE9C-66C7-4A32-857D-DC89C0BBE18D}" name="Tabelle1726" displayName="Tabelle1726" ref="A7:K13" totalsRowShown="0" headerRowDxfId="351" dataDxfId="350">
  <autoFilter ref="A7:K13" xr:uid="{5D2D623E-E47E-4356-BA14-B196CFA67C2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D396628-506C-45F4-AD4F-D3D175177452}" name="21. Mannschaft" dataDxfId="348" totalsRowDxfId="349"/>
    <tableColumn id="2" xr3:uid="{D1F5E3DF-2D02-4B70-990B-8C96124EA967}" name="Vorname" dataDxfId="346" totalsRowDxfId="347"/>
    <tableColumn id="3" xr3:uid="{79BF71F5-3144-4520-88A6-43334748B1A9}" name="Nachname" dataDxfId="344" totalsRowDxfId="345"/>
    <tableColumn id="5" xr3:uid="{C87DF4CA-0FD6-428E-9990-FB65D1C0627A}" name="m/w" dataDxfId="342" totalsRowDxfId="343"/>
    <tableColumn id="4" xr3:uid="{759DBB96-3191-4B07-8652-2D77CFA65EA8}" name="Jahrgang" dataDxfId="340" totalsRowDxfId="341"/>
    <tableColumn id="6" xr3:uid="{7EC310F9-5837-4121-AF95-5C2ACB3E8E37}" name="Schmett" dataDxfId="338" totalsRowDxfId="339"/>
    <tableColumn id="7" xr3:uid="{5535AEFB-2533-4373-91FF-5D980147E17A}" name="Rücken" dataDxfId="336" totalsRowDxfId="337"/>
    <tableColumn id="11" xr3:uid="{13295991-2DA6-4C18-84FE-9F81AF29426B}" name="Lagen" dataDxfId="334" totalsRowDxfId="335"/>
    <tableColumn id="8" xr3:uid="{79D4D450-FBF6-483C-97A2-4DF04B7C9D02}" name="Brust" dataDxfId="332" totalsRowDxfId="333"/>
    <tableColumn id="9" xr3:uid="{66DBF396-996A-4D64-895D-2B644E6A4E7C}" name="Freistil" dataDxfId="330" totalsRowDxfId="331"/>
    <tableColumn id="10" xr3:uid="{095F3B91-A475-4F25-BE50-48105DFFBED8}" name="Spaß" dataDxfId="328" totalsRowDxfId="329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A519EFC-A9E8-4384-AF4B-B084AAFC2F1E}" name="Tabelle13827" displayName="Tabelle13827" ref="A16:K22" totalsRowShown="0" headerRowDxfId="327" dataDxfId="326">
  <autoFilter ref="A16:K22" xr:uid="{F034738C-AFDB-4500-9EC2-0723354DAD6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8DA60691-888F-4D31-A77B-76016093281A}" name="22. Mannschaft" dataDxfId="325"/>
    <tableColumn id="2" xr3:uid="{8709095D-ED91-4365-ACB0-D1D46FE9E33F}" name="Vorname" dataDxfId="324"/>
    <tableColumn id="3" xr3:uid="{4D9AB174-4696-4140-99D3-23C33D7879D4}" name="Nachname" dataDxfId="323"/>
    <tableColumn id="6" xr3:uid="{951EE7E0-F768-469F-B582-AB7B86FDB1B6}" name="m/w" dataDxfId="322"/>
    <tableColumn id="4" xr3:uid="{9DA1A1E1-9AD3-4AEF-ACCB-0E03AE262320}" name="Jahrgang" dataDxfId="321"/>
    <tableColumn id="5" xr3:uid="{B7BB304C-3457-4FCA-B65F-5306C5BFFD52}" name="Schmett" dataDxfId="320"/>
    <tableColumn id="7" xr3:uid="{813D99ED-6EB8-4A8D-B717-A8D9621715A9}" name="Rücken" dataDxfId="319"/>
    <tableColumn id="8" xr3:uid="{7A31358B-E9A8-414C-8F47-77F172564FB4}" name="Lagen" dataDxfId="318"/>
    <tableColumn id="9" xr3:uid="{A978D9A3-19F1-42D4-8BDA-921EF848F852}" name="Brust" dataDxfId="317"/>
    <tableColumn id="10" xr3:uid="{1AACB5FE-EDDC-4227-8045-C9DCCD826210}" name="Freistil" dataDxfId="316"/>
    <tableColumn id="11" xr3:uid="{FC5FBF0A-3FB7-48D7-BD41-1D73DB70B8BA}" name="Spaß" dataDxfId="315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C909A99D-2FA7-40F2-B0CF-AC8288AC8816}" name="Tabelle14928" displayName="Tabelle14928" ref="A25:K31" totalsRowShown="0" headerRowDxfId="314" dataDxfId="313">
  <autoFilter ref="A25:K31" xr:uid="{237F2511-E9B8-4670-B8B4-CD88F18BE57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677B126-4994-4E6D-AA8A-4924AA3CBADF}" name="23. Mannschaft" dataDxfId="312"/>
    <tableColumn id="2" xr3:uid="{6F573BAE-9C8F-49D6-951E-6266798A55A5}" name="Vorname" dataDxfId="311"/>
    <tableColumn id="3" xr3:uid="{60BB96B2-F67B-4577-B352-690F4DFB8A2B}" name="Nachname" dataDxfId="310"/>
    <tableColumn id="5" xr3:uid="{22844CDF-91A3-498C-887F-168868766EDD}" name="m/w" dataDxfId="309"/>
    <tableColumn id="4" xr3:uid="{6F66A9F0-E7AB-4BF5-987C-A9A99D2BA9CD}" name="Jahrgang" dataDxfId="308"/>
    <tableColumn id="6" xr3:uid="{524E108E-5D44-4972-83CA-8209643BC590}" name="Schmett" dataDxfId="307"/>
    <tableColumn id="7" xr3:uid="{1B6355B4-DB15-4BE0-8BCF-BECB251D7E5D}" name="Rücken" dataDxfId="306"/>
    <tableColumn id="8" xr3:uid="{25905685-82CE-474E-8C1A-64EBB0F5D6B7}" name="Lagen" dataDxfId="305"/>
    <tableColumn id="9" xr3:uid="{3A68250D-AC1E-4AA0-BB1D-92F5474D86F9}" name="Brust" dataDxfId="304"/>
    <tableColumn id="10" xr3:uid="{076FE218-C651-4009-B4B3-6B2B05CD528D}" name="Freistil" dataDxfId="303"/>
    <tableColumn id="11" xr3:uid="{B0BACC43-862F-4667-B2B5-6ED4086240A1}" name="Spaß" dataDxfId="302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0E3D9B8-B124-44CD-ADA0-87C2FBA36176}" name="Tabelle151029" displayName="Tabelle151029" ref="A34:K40" totalsRowShown="0" headerRowDxfId="301" dataDxfId="300">
  <autoFilter ref="A34:K40" xr:uid="{BD5F04E4-444C-45F7-9E2C-B5D97A3D439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2C6AE28-7B62-4C6C-8B2E-90A480FCCB8C}" name="24. Mannschaft" dataDxfId="299"/>
    <tableColumn id="2" xr3:uid="{92700CB1-8BD3-4787-A581-D088F3120727}" name="Vorname" dataDxfId="298"/>
    <tableColumn id="3" xr3:uid="{CF0BACDE-42F4-4BA5-AC07-7E9A68638045}" name="Nachname" dataDxfId="297"/>
    <tableColumn id="5" xr3:uid="{F0001387-896E-4DA5-AE36-7ADF0FA1C4FA}" name="m/w" dataDxfId="296"/>
    <tableColumn id="4" xr3:uid="{D79D138B-EA6C-429D-8AA1-70617C399161}" name="Jahrgang" dataDxfId="295"/>
    <tableColumn id="6" xr3:uid="{4A2FECED-6E41-471D-BB46-2EB64F09C4D8}" name="Schmett" dataDxfId="294"/>
    <tableColumn id="7" xr3:uid="{65754EEB-B8B7-4598-9982-E2AAFCD5659E}" name="Rücken" dataDxfId="293"/>
    <tableColumn id="8" xr3:uid="{B6CD4ED1-408A-4BF9-BA24-25627F0EB232}" name="Lagen" dataDxfId="292"/>
    <tableColumn id="9" xr3:uid="{2F9749E9-079E-493B-8A73-1483DDE726F0}" name="Brust" dataDxfId="291"/>
    <tableColumn id="10" xr3:uid="{A006E94A-14B5-4B8E-8DA3-7ACB5A531655}" name="Freistil" dataDxfId="290"/>
    <tableColumn id="11" xr3:uid="{B3687E34-110E-4607-8296-9A488411E6B9}" name="Spaß" dataDxfId="289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7" dT="2024-03-24T08:55:32.69" personId="{FD8B0CC4-E3D6-4131-BAA4-66F1D8BFE8C5}" id="{9DCDF508-2833-46F4-9DEC-C6974C5E9D02}">
    <text xml:space="preserve">@Nicole Schmeck @Catrin Herfet-Sternberger , ich habe die Hilfstabelle für den Staffel-Cup angepasst. Ich hoffe die Wertungsklassen sind nicht zu eng gelegt. </text>
    <mentions>
      <mention mentionpersonId="{76821968-A950-4A52-B87D-122418A3C58C}" mentionId="{AB6343CF-1D14-4D4D-81A5-2C0E156635F2}" startIndex="0" length="15"/>
      <mention mentionpersonId="{2388E5E5-B79B-4ED4-BAAE-D3A49F44DA22}" mentionId="{BA2E6529-6249-42B3-8A4E-09EE9749A874}" startIndex="16" length="26"/>
    </mentions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.xml"/><Relationship Id="rId3" Type="http://schemas.openxmlformats.org/officeDocument/2006/relationships/table" Target="../tables/table22.xml"/><Relationship Id="rId7" Type="http://schemas.openxmlformats.org/officeDocument/2006/relationships/table" Target="../tables/table26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10" Type="http://schemas.openxmlformats.org/officeDocument/2006/relationships/table" Target="../tables/table29.xml"/><Relationship Id="rId4" Type="http://schemas.openxmlformats.org/officeDocument/2006/relationships/table" Target="../tables/table23.xml"/><Relationship Id="rId9" Type="http://schemas.openxmlformats.org/officeDocument/2006/relationships/table" Target="../tables/table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9F5BF-49D7-433E-A59F-A10715DAFF31}">
  <sheetPr>
    <tabColor theme="9" tint="0.59999389629810485"/>
  </sheetPr>
  <dimension ref="A1:AF49"/>
  <sheetViews>
    <sheetView tabSelected="1" workbookViewId="0">
      <selection activeCell="N7" sqref="N7"/>
    </sheetView>
  </sheetViews>
  <sheetFormatPr defaultColWidth="11.42578125" defaultRowHeight="14.45"/>
  <cols>
    <col min="1" max="1" width="21.5703125" customWidth="1"/>
    <col min="2" max="3" width="16.7109375" customWidth="1"/>
    <col min="6" max="11" width="8.42578125" customWidth="1"/>
    <col min="27" max="27" width="40.42578125" hidden="1" customWidth="1"/>
    <col min="28" max="28" width="39.28515625" hidden="1" customWidth="1"/>
    <col min="29" max="29" width="11.140625" hidden="1" customWidth="1"/>
    <col min="30" max="30" width="7.7109375" hidden="1" customWidth="1"/>
    <col min="31" max="31" width="7.140625" hidden="1" customWidth="1"/>
    <col min="32" max="32" width="10.28515625" hidden="1" customWidth="1"/>
  </cols>
  <sheetData>
    <row r="1" spans="1:32" s="5" customFormat="1" ht="21">
      <c r="A1" s="5" t="s">
        <v>0</v>
      </c>
    </row>
    <row r="2" spans="1:32">
      <c r="A2" t="s">
        <v>1</v>
      </c>
    </row>
    <row r="3" spans="1:32" ht="7.35" customHeight="1"/>
    <row r="4" spans="1:32" ht="21">
      <c r="A4" s="4" t="s">
        <v>2</v>
      </c>
      <c r="B4" s="10"/>
      <c r="C4" s="11"/>
      <c r="D4" s="11"/>
      <c r="E4" s="12"/>
    </row>
    <row r="5" spans="1:32" ht="7.35" customHeight="1"/>
    <row r="6" spans="1:32">
      <c r="A6" s="3" t="str">
        <f>IF(B8&lt;&gt;"",IF(OR(AB8&lt;2,AB9&lt;2),"Jede Staffel benötigt mindestens 2 weibliche und 2 männliche Personen",""),"")</f>
        <v/>
      </c>
    </row>
    <row r="7" spans="1:32" ht="22.9" customHeight="1">
      <c r="A7" s="1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</row>
    <row r="8" spans="1:32">
      <c r="A8" s="2">
        <v>1</v>
      </c>
      <c r="AA8" t="s">
        <v>14</v>
      </c>
      <c r="AB8">
        <f>COUNTIF(Tabelle1[m/w],"m")</f>
        <v>0</v>
      </c>
      <c r="AC8">
        <v>2014</v>
      </c>
      <c r="AE8" t="s">
        <v>15</v>
      </c>
      <c r="AF8">
        <v>1</v>
      </c>
    </row>
    <row r="9" spans="1:32">
      <c r="A9" s="2">
        <v>2</v>
      </c>
      <c r="AA9" t="s">
        <v>16</v>
      </c>
      <c r="AB9">
        <f>COUNTIF(Tabelle1[m/w],"w")</f>
        <v>0</v>
      </c>
      <c r="AC9">
        <v>2015</v>
      </c>
      <c r="AE9" t="s">
        <v>17</v>
      </c>
      <c r="AF9">
        <v>2</v>
      </c>
    </row>
    <row r="10" spans="1:32">
      <c r="A10" s="2">
        <v>3</v>
      </c>
      <c r="AC10">
        <v>2016</v>
      </c>
      <c r="AF10">
        <v>3</v>
      </c>
    </row>
    <row r="11" spans="1:32">
      <c r="A11" s="2">
        <v>4</v>
      </c>
      <c r="AF11">
        <v>4</v>
      </c>
    </row>
    <row r="12" spans="1:32">
      <c r="A12" s="2">
        <v>5</v>
      </c>
    </row>
    <row r="13" spans="1:32">
      <c r="A13" s="2">
        <v>6</v>
      </c>
    </row>
    <row r="14" spans="1:32" ht="7.35" customHeight="1">
      <c r="A14" s="2"/>
    </row>
    <row r="15" spans="1:32">
      <c r="A15" s="3" t="str">
        <f>IF(B17&lt;&gt;"",IF(OR(AB17&lt;2,AB18&lt;2),"Jede Staffel benötigt mindestens 2 weibliche und 2 männliche Personen",""),"")</f>
        <v/>
      </c>
    </row>
    <row r="16" spans="1:32" ht="18">
      <c r="A16" s="1" t="s">
        <v>18</v>
      </c>
      <c r="B16" s="2" t="s">
        <v>4</v>
      </c>
      <c r="C16" s="2" t="s">
        <v>5</v>
      </c>
      <c r="D16" s="2" t="s">
        <v>6</v>
      </c>
      <c r="E16" s="2" t="s">
        <v>7</v>
      </c>
      <c r="F16" s="2" t="s">
        <v>8</v>
      </c>
      <c r="G16" s="2" t="s">
        <v>9</v>
      </c>
      <c r="H16" s="2" t="s">
        <v>10</v>
      </c>
      <c r="I16" s="2" t="s">
        <v>11</v>
      </c>
      <c r="J16" s="2" t="s">
        <v>12</v>
      </c>
      <c r="K16" s="2" t="s">
        <v>13</v>
      </c>
    </row>
    <row r="17" spans="1:28">
      <c r="A17" s="2">
        <v>1</v>
      </c>
      <c r="AA17" t="s">
        <v>14</v>
      </c>
      <c r="AB17">
        <f>COUNTIF(Tabelle13[m/w],"m")</f>
        <v>0</v>
      </c>
    </row>
    <row r="18" spans="1:28">
      <c r="A18" s="2">
        <v>2</v>
      </c>
      <c r="AA18" t="s">
        <v>16</v>
      </c>
      <c r="AB18">
        <f>COUNTIF(Tabelle13[m/w],"w")</f>
        <v>0</v>
      </c>
    </row>
    <row r="19" spans="1:28">
      <c r="A19" s="2">
        <v>3</v>
      </c>
    </row>
    <row r="20" spans="1:28">
      <c r="A20" s="2">
        <v>4</v>
      </c>
    </row>
    <row r="21" spans="1:28">
      <c r="A21" s="2">
        <v>5</v>
      </c>
    </row>
    <row r="22" spans="1:28">
      <c r="A22" s="2">
        <v>6</v>
      </c>
    </row>
    <row r="23" spans="1:28" ht="7.35" customHeight="1"/>
    <row r="24" spans="1:28">
      <c r="A24" s="3" t="str">
        <f>IF(B26&lt;&gt;"",IF(OR(AB26&lt;2,AB27&lt;2),"Jede Staffel benötigt mindestens 2 weibliche und 2 männliche Personen",""),"")</f>
        <v/>
      </c>
    </row>
    <row r="25" spans="1:28" ht="18">
      <c r="A25" s="1" t="s">
        <v>19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</row>
    <row r="26" spans="1:28">
      <c r="A26" s="2">
        <v>1</v>
      </c>
      <c r="AA26" t="s">
        <v>14</v>
      </c>
      <c r="AB26">
        <f>COUNTIF(Tabelle14[m/w],"m")</f>
        <v>0</v>
      </c>
    </row>
    <row r="27" spans="1:28">
      <c r="A27" s="2">
        <v>2</v>
      </c>
      <c r="AA27" t="s">
        <v>16</v>
      </c>
      <c r="AB27">
        <f>COUNTIF(Tabelle14[m/w],"w")</f>
        <v>0</v>
      </c>
    </row>
    <row r="28" spans="1:28">
      <c r="A28" s="2">
        <v>3</v>
      </c>
    </row>
    <row r="29" spans="1:28">
      <c r="A29" s="2">
        <v>4</v>
      </c>
    </row>
    <row r="30" spans="1:28">
      <c r="A30" s="2">
        <v>5</v>
      </c>
    </row>
    <row r="31" spans="1:28">
      <c r="A31" s="2">
        <v>6</v>
      </c>
    </row>
    <row r="32" spans="1:28" ht="7.35" customHeight="1"/>
    <row r="33" spans="1:28">
      <c r="A33" s="3" t="str">
        <f>IF(B35&lt;&gt;"",IF(OR(AB35&lt;2,AB36&lt;2),"Jede Staffel benötigt mindestens 2 weibliche und 2 männliche Personen",""),"")</f>
        <v/>
      </c>
    </row>
    <row r="34" spans="1:28" ht="18">
      <c r="A34" s="1" t="s">
        <v>20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8</v>
      </c>
      <c r="G34" s="2" t="s">
        <v>9</v>
      </c>
      <c r="H34" s="2" t="s">
        <v>10</v>
      </c>
      <c r="I34" s="2" t="s">
        <v>11</v>
      </c>
      <c r="J34" s="2" t="s">
        <v>12</v>
      </c>
      <c r="K34" s="2" t="s">
        <v>13</v>
      </c>
    </row>
    <row r="35" spans="1:28">
      <c r="A35" s="2">
        <v>1</v>
      </c>
      <c r="AA35" t="s">
        <v>14</v>
      </c>
      <c r="AB35">
        <f>COUNTIF(Tabelle15[m/w],"m")</f>
        <v>0</v>
      </c>
    </row>
    <row r="36" spans="1:28">
      <c r="A36" s="2">
        <v>2</v>
      </c>
      <c r="AA36" t="s">
        <v>16</v>
      </c>
      <c r="AB36">
        <f>COUNTIF(Tabelle15[m/w],"w")</f>
        <v>0</v>
      </c>
    </row>
    <row r="37" spans="1:28">
      <c r="A37" s="2">
        <v>3</v>
      </c>
    </row>
    <row r="38" spans="1:28">
      <c r="A38" s="2">
        <v>4</v>
      </c>
    </row>
    <row r="39" spans="1:28">
      <c r="A39" s="2">
        <v>5</v>
      </c>
    </row>
    <row r="40" spans="1:28">
      <c r="A40" s="2">
        <v>6</v>
      </c>
    </row>
    <row r="41" spans="1:28" ht="7.35" customHeight="1"/>
    <row r="42" spans="1:28">
      <c r="A42" s="3" t="str">
        <f>IF(B44&lt;&gt;"",IF(OR(AB44&lt;2,AB45&lt;2),"Jede Staffel benötigt mindestens 2 weibliche und 2 männliche Personen",""),"")</f>
        <v/>
      </c>
    </row>
    <row r="43" spans="1:28" ht="18">
      <c r="A43" s="1" t="s">
        <v>21</v>
      </c>
      <c r="B43" s="2" t="s">
        <v>4</v>
      </c>
      <c r="C43" s="2" t="s">
        <v>5</v>
      </c>
      <c r="D43" s="2" t="s">
        <v>6</v>
      </c>
      <c r="E43" s="2" t="s">
        <v>7</v>
      </c>
      <c r="F43" s="2" t="s">
        <v>8</v>
      </c>
      <c r="G43" s="2" t="s">
        <v>9</v>
      </c>
      <c r="H43" s="2" t="s">
        <v>10</v>
      </c>
      <c r="I43" s="2" t="s">
        <v>11</v>
      </c>
      <c r="J43" s="2" t="s">
        <v>12</v>
      </c>
      <c r="K43" s="2" t="s">
        <v>13</v>
      </c>
    </row>
    <row r="44" spans="1:28">
      <c r="A44" s="2">
        <v>1</v>
      </c>
      <c r="AA44" t="s">
        <v>14</v>
      </c>
      <c r="AB44">
        <f>COUNTIF(Tabelle16[m/w],"m")</f>
        <v>0</v>
      </c>
    </row>
    <row r="45" spans="1:28">
      <c r="A45" s="2">
        <v>2</v>
      </c>
      <c r="AA45" t="s">
        <v>16</v>
      </c>
      <c r="AB45">
        <f>COUNTIF(Tabelle16[m/w],"w")</f>
        <v>0</v>
      </c>
    </row>
    <row r="46" spans="1:28">
      <c r="A46" s="2">
        <v>3</v>
      </c>
    </row>
    <row r="47" spans="1:28">
      <c r="A47" s="2">
        <v>4</v>
      </c>
    </row>
    <row r="48" spans="1:28">
      <c r="A48" s="2">
        <v>5</v>
      </c>
    </row>
    <row r="49" spans="1:1">
      <c r="A49" s="2">
        <v>6</v>
      </c>
    </row>
  </sheetData>
  <mergeCells count="1">
    <mergeCell ref="B4:E4"/>
  </mergeCells>
  <conditionalFormatting sqref="B4">
    <cfRule type="expression" dxfId="459" priority="1">
      <formula>IF(B4="",TRUE,FALSE)</formula>
    </cfRule>
  </conditionalFormatting>
  <conditionalFormatting sqref="B8:B11">
    <cfRule type="expression" dxfId="458" priority="19">
      <formula>IF(B8="",TRUE,FALSE)</formula>
    </cfRule>
  </conditionalFormatting>
  <conditionalFormatting sqref="B17:B20">
    <cfRule type="expression" dxfId="457" priority="16">
      <formula>IF(B17="",TRUE,FALSE)</formula>
    </cfRule>
  </conditionalFormatting>
  <conditionalFormatting sqref="B26:B29">
    <cfRule type="expression" dxfId="456" priority="13">
      <formula>IF(B26="",TRUE,FALSE)</formula>
    </cfRule>
  </conditionalFormatting>
  <conditionalFormatting sqref="B35:B38">
    <cfRule type="expression" dxfId="455" priority="10">
      <formula>IF(B35="",TRUE,FALSE)</formula>
    </cfRule>
  </conditionalFormatting>
  <conditionalFormatting sqref="B44:B47">
    <cfRule type="expression" dxfId="454" priority="7">
      <formula>IF(B44="",TRUE,FALSE)</formula>
    </cfRule>
  </conditionalFormatting>
  <conditionalFormatting sqref="B12:E13">
    <cfRule type="expression" dxfId="453" priority="6">
      <formula>IF(B12="",TRUE,FALSE)</formula>
    </cfRule>
  </conditionalFormatting>
  <conditionalFormatting sqref="B21:E22">
    <cfRule type="expression" dxfId="452" priority="5">
      <formula>IF(B21="",TRUE,FALSE)</formula>
    </cfRule>
  </conditionalFormatting>
  <conditionalFormatting sqref="B30:E31">
    <cfRule type="expression" dxfId="451" priority="4">
      <formula>IF(B30="",TRUE,FALSE)</formula>
    </cfRule>
  </conditionalFormatting>
  <conditionalFormatting sqref="B39:E40">
    <cfRule type="expression" dxfId="450" priority="3">
      <formula>IF(B39="",TRUE,FALSE)</formula>
    </cfRule>
  </conditionalFormatting>
  <conditionalFormatting sqref="B48:E49">
    <cfRule type="expression" dxfId="449" priority="2">
      <formula>IF(B48="",TRUE,FALSE)</formula>
    </cfRule>
  </conditionalFormatting>
  <conditionalFormatting sqref="C8:E11">
    <cfRule type="expression" dxfId="448" priority="20">
      <formula>IF(C8="",TRUE,FALSE)</formula>
    </cfRule>
  </conditionalFormatting>
  <conditionalFormatting sqref="C17:E20">
    <cfRule type="expression" dxfId="447" priority="17">
      <formula>IF(C17="",TRUE,FALSE)</formula>
    </cfRule>
  </conditionalFormatting>
  <conditionalFormatting sqref="C26:E29">
    <cfRule type="expression" dxfId="446" priority="14">
      <formula>IF(C26="",TRUE,FALSE)</formula>
    </cfRule>
  </conditionalFormatting>
  <conditionalFormatting sqref="C35:E38">
    <cfRule type="expression" dxfId="445" priority="11">
      <formula>IF(C35="",TRUE,FALSE)</formula>
    </cfRule>
  </conditionalFormatting>
  <conditionalFormatting sqref="C44:E47">
    <cfRule type="expression" dxfId="444" priority="8">
      <formula>IF(C44="",TRUE,FALSE)</formula>
    </cfRule>
  </conditionalFormatting>
  <dataValidations count="3">
    <dataValidation type="list" allowBlank="1" showInputMessage="1" showErrorMessage="1" errorTitle="Falsche Altersklasse" error="Die angegebene Person muss in der AK 8-12 sein!" sqref="E17:E22 E14 E8:E11 E26:E31 E35:E40 E44:E49" xr:uid="{B163262F-AD7B-43C7-8897-10BCE9712B35}">
      <formula1>$AC$7:$AC$12</formula1>
    </dataValidation>
    <dataValidation type="list" allowBlank="1" showInputMessage="1" showErrorMessage="1" sqref="D44:D49 D8:D11 D35:D40 D26:D31 D17:D22" xr:uid="{2EE56B7E-48D3-4F6E-BB10-5B32EDFCA4F6}">
      <formula1>$AE$7:$AE$9</formula1>
    </dataValidation>
    <dataValidation type="list" allowBlank="1" showInputMessage="1" showErrorMessage="1" sqref="F8:K13 F17:K22 F26:K31 F35:K40 F44:K49" xr:uid="{8515591E-6095-42E7-89A5-FA6432427653}">
      <formula1>$AF$7:$AF$11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840B6-9287-4C6D-BC63-B5FCBB91B172}">
  <sheetPr>
    <tabColor theme="7" tint="0.39997558519241921"/>
  </sheetPr>
  <dimension ref="A1:AF49"/>
  <sheetViews>
    <sheetView topLeftCell="A9" zoomScaleNormal="100" workbookViewId="0">
      <selection activeCell="F43" sqref="F43:K43"/>
    </sheetView>
  </sheetViews>
  <sheetFormatPr defaultColWidth="11.42578125" defaultRowHeight="14.45"/>
  <cols>
    <col min="1" max="1" width="21.5703125" customWidth="1"/>
    <col min="2" max="3" width="16.7109375" customWidth="1"/>
    <col min="6" max="11" width="8" customWidth="1"/>
    <col min="27" max="27" width="58.140625" hidden="1" customWidth="1"/>
    <col min="28" max="28" width="48.28515625" hidden="1" customWidth="1"/>
    <col min="29" max="29" width="8.28515625" hidden="1" customWidth="1"/>
    <col min="30" max="30" width="6.28515625" hidden="1" customWidth="1"/>
    <col min="31" max="31" width="8" hidden="1" customWidth="1"/>
    <col min="32" max="32" width="11.28515625" hidden="1" customWidth="1"/>
  </cols>
  <sheetData>
    <row r="1" spans="1:32" ht="21">
      <c r="A1" s="5" t="s">
        <v>0</v>
      </c>
    </row>
    <row r="2" spans="1:32">
      <c r="A2" t="s">
        <v>22</v>
      </c>
    </row>
    <row r="3" spans="1:32" ht="8.4499999999999993" customHeight="1"/>
    <row r="4" spans="1:32" ht="21">
      <c r="A4" s="4" t="s">
        <v>2</v>
      </c>
      <c r="B4" s="10"/>
      <c r="C4" s="11"/>
      <c r="D4" s="11"/>
      <c r="E4" s="12"/>
    </row>
    <row r="5" spans="1:32" ht="8.4499999999999993" customHeight="1"/>
    <row r="6" spans="1:32">
      <c r="A6" s="3" t="str">
        <f>IF(B8&lt;&gt;"",IF(OR(AB8&lt;2,AB9&lt;2),"Jede Staffel benötigt mindestens 2 weibliche und 2 männliche Personen",""),"")</f>
        <v/>
      </c>
    </row>
    <row r="7" spans="1:32" ht="22.9" customHeight="1" thickBot="1">
      <c r="A7" s="1" t="s">
        <v>23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24</v>
      </c>
      <c r="G7" s="2" t="s">
        <v>11</v>
      </c>
      <c r="H7" s="2" t="s">
        <v>25</v>
      </c>
      <c r="I7" s="2" t="s">
        <v>8</v>
      </c>
      <c r="J7" s="8" t="s">
        <v>26</v>
      </c>
      <c r="K7" s="8" t="s">
        <v>13</v>
      </c>
    </row>
    <row r="8" spans="1:32">
      <c r="A8" s="2">
        <v>1</v>
      </c>
      <c r="H8" s="7"/>
      <c r="J8" s="6"/>
      <c r="K8" s="6"/>
      <c r="AA8" t="s">
        <v>14</v>
      </c>
      <c r="AB8">
        <f>COUNTIF(Tabelle1726[m/w],"m")</f>
        <v>0</v>
      </c>
      <c r="AC8">
        <v>2010</v>
      </c>
      <c r="AE8" t="s">
        <v>15</v>
      </c>
      <c r="AF8">
        <v>1</v>
      </c>
    </row>
    <row r="9" spans="1:32">
      <c r="A9" s="2">
        <v>2</v>
      </c>
      <c r="H9" s="7"/>
      <c r="J9" s="6"/>
      <c r="K9" s="6"/>
      <c r="AA9" t="s">
        <v>16</v>
      </c>
      <c r="AB9">
        <f>COUNTIF(Tabelle1726[m/w],"w")</f>
        <v>0</v>
      </c>
      <c r="AC9">
        <v>2011</v>
      </c>
      <c r="AE9" t="s">
        <v>17</v>
      </c>
      <c r="AF9">
        <v>2</v>
      </c>
    </row>
    <row r="10" spans="1:32">
      <c r="A10" s="2">
        <v>3</v>
      </c>
      <c r="H10" s="7"/>
      <c r="J10" s="6"/>
      <c r="K10" s="6"/>
      <c r="AC10">
        <v>2012</v>
      </c>
      <c r="AF10">
        <v>3</v>
      </c>
    </row>
    <row r="11" spans="1:32">
      <c r="A11" s="2">
        <v>4</v>
      </c>
      <c r="H11" s="7"/>
      <c r="J11" s="6"/>
      <c r="K11" s="6"/>
      <c r="AC11">
        <v>2013</v>
      </c>
      <c r="AF11">
        <v>4</v>
      </c>
    </row>
    <row r="12" spans="1:32">
      <c r="A12" s="2">
        <v>5</v>
      </c>
      <c r="H12" s="7"/>
      <c r="J12" s="6"/>
      <c r="K12" s="6"/>
    </row>
    <row r="13" spans="1:32">
      <c r="A13" s="2">
        <v>6</v>
      </c>
      <c r="H13" s="7"/>
      <c r="J13" s="6"/>
      <c r="K13" s="6"/>
    </row>
    <row r="14" spans="1:32" ht="8.4499999999999993" customHeight="1">
      <c r="A14" s="2"/>
    </row>
    <row r="15" spans="1:32">
      <c r="A15" s="3" t="str">
        <f>IF(B17&lt;&gt;"",IF(OR(AB17&lt;2,AB18&lt;2),"Jede Staffel benötigt mindestens 2 weibliche und 2 männliche Personen",""),"")</f>
        <v/>
      </c>
    </row>
    <row r="16" spans="1:32" ht="18.600000000000001" thickBot="1">
      <c r="A16" s="1" t="s">
        <v>27</v>
      </c>
      <c r="B16" s="2" t="s">
        <v>4</v>
      </c>
      <c r="C16" s="2" t="s">
        <v>5</v>
      </c>
      <c r="D16" s="2" t="s">
        <v>6</v>
      </c>
      <c r="E16" s="2" t="s">
        <v>7</v>
      </c>
      <c r="F16" s="2" t="s">
        <v>24</v>
      </c>
      <c r="G16" s="2" t="s">
        <v>11</v>
      </c>
      <c r="H16" s="2" t="s">
        <v>25</v>
      </c>
      <c r="I16" s="2" t="s">
        <v>8</v>
      </c>
      <c r="J16" s="8" t="s">
        <v>26</v>
      </c>
      <c r="K16" s="8" t="s">
        <v>13</v>
      </c>
    </row>
    <row r="17" spans="1:28">
      <c r="A17" s="2">
        <v>1</v>
      </c>
      <c r="H17" s="7"/>
      <c r="J17" s="6"/>
      <c r="K17" s="6"/>
      <c r="AA17" t="s">
        <v>14</v>
      </c>
      <c r="AB17">
        <f>COUNTIF(Tabelle13827[m/w],"m")</f>
        <v>0</v>
      </c>
    </row>
    <row r="18" spans="1:28">
      <c r="A18" s="2">
        <v>2</v>
      </c>
      <c r="H18" s="7"/>
      <c r="J18" s="6"/>
      <c r="K18" s="6"/>
      <c r="AA18" t="s">
        <v>16</v>
      </c>
      <c r="AB18">
        <f>COUNTIF(Tabelle13827[m/w],"w")</f>
        <v>0</v>
      </c>
    </row>
    <row r="19" spans="1:28">
      <c r="A19" s="2">
        <v>3</v>
      </c>
      <c r="H19" s="7"/>
      <c r="J19" s="6"/>
      <c r="K19" s="6"/>
    </row>
    <row r="20" spans="1:28">
      <c r="A20" s="2">
        <v>4</v>
      </c>
      <c r="H20" s="7"/>
      <c r="J20" s="6"/>
      <c r="K20" s="6"/>
    </row>
    <row r="21" spans="1:28">
      <c r="A21" s="2">
        <v>5</v>
      </c>
      <c r="H21" s="7"/>
      <c r="J21" s="6"/>
      <c r="K21" s="6"/>
    </row>
    <row r="22" spans="1:28">
      <c r="A22" s="2">
        <v>6</v>
      </c>
      <c r="H22" s="7"/>
      <c r="J22" s="6"/>
      <c r="K22" s="6"/>
    </row>
    <row r="23" spans="1:28" ht="8.4499999999999993" customHeight="1"/>
    <row r="24" spans="1:28">
      <c r="A24" s="3" t="str">
        <f>IF(B26&lt;&gt;"",IF(OR(AB26&lt;2,AB27&lt;2),"Jede Staffel benötigt mindestens 2 weibliche und 2 männliche Personen",""),"")</f>
        <v/>
      </c>
    </row>
    <row r="25" spans="1:28" ht="18.600000000000001" thickBot="1">
      <c r="A25" s="1" t="s">
        <v>28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24</v>
      </c>
      <c r="G25" s="2" t="s">
        <v>11</v>
      </c>
      <c r="H25" s="2" t="s">
        <v>25</v>
      </c>
      <c r="I25" s="2" t="s">
        <v>8</v>
      </c>
      <c r="J25" s="8" t="s">
        <v>26</v>
      </c>
      <c r="K25" s="8" t="s">
        <v>13</v>
      </c>
    </row>
    <row r="26" spans="1:28">
      <c r="A26" s="2">
        <v>1</v>
      </c>
      <c r="H26" s="7"/>
      <c r="J26" s="6"/>
      <c r="K26" s="6"/>
      <c r="AA26" t="s">
        <v>14</v>
      </c>
      <c r="AB26">
        <f>COUNTIF(Tabelle14928[m/w],"m")</f>
        <v>0</v>
      </c>
    </row>
    <row r="27" spans="1:28">
      <c r="A27" s="2">
        <v>2</v>
      </c>
      <c r="H27" s="7"/>
      <c r="J27" s="6"/>
      <c r="K27" s="6"/>
      <c r="AA27" t="s">
        <v>16</v>
      </c>
      <c r="AB27">
        <f>COUNTIF(Tabelle14928[m/w],"w")</f>
        <v>0</v>
      </c>
    </row>
    <row r="28" spans="1:28">
      <c r="A28" s="2">
        <v>3</v>
      </c>
      <c r="H28" s="7"/>
      <c r="J28" s="6"/>
      <c r="K28" s="6"/>
    </row>
    <row r="29" spans="1:28">
      <c r="A29" s="2">
        <v>4</v>
      </c>
      <c r="H29" s="7"/>
      <c r="J29" s="6"/>
      <c r="K29" s="6"/>
    </row>
    <row r="30" spans="1:28">
      <c r="A30" s="2">
        <v>5</v>
      </c>
      <c r="H30" s="7"/>
      <c r="J30" s="6"/>
      <c r="K30" s="6"/>
    </row>
    <row r="31" spans="1:28">
      <c r="A31" s="2">
        <v>6</v>
      </c>
      <c r="H31" s="7"/>
      <c r="J31" s="6"/>
      <c r="K31" s="6"/>
    </row>
    <row r="32" spans="1:28" ht="8.4499999999999993" customHeight="1"/>
    <row r="33" spans="1:28">
      <c r="A33" s="3" t="str">
        <f>IF(B35&lt;&gt;"",IF(OR(AB35&lt;2,AB36&lt;2),"Jede Staffel benötigt mindestens 2 weibliche und 2 männliche Personen",""),"")</f>
        <v/>
      </c>
    </row>
    <row r="34" spans="1:28" ht="18.600000000000001" thickBot="1">
      <c r="A34" s="1" t="s">
        <v>29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24</v>
      </c>
      <c r="G34" s="2" t="s">
        <v>11</v>
      </c>
      <c r="H34" s="2" t="s">
        <v>25</v>
      </c>
      <c r="I34" s="2" t="s">
        <v>8</v>
      </c>
      <c r="J34" s="8" t="s">
        <v>26</v>
      </c>
      <c r="K34" s="8" t="s">
        <v>13</v>
      </c>
    </row>
    <row r="35" spans="1:28">
      <c r="A35" s="2">
        <v>1</v>
      </c>
      <c r="H35" s="7"/>
      <c r="J35" s="6"/>
      <c r="K35" s="6"/>
      <c r="AA35" t="s">
        <v>14</v>
      </c>
      <c r="AB35">
        <f>COUNTIF(Tabelle151029[m/w],"m")</f>
        <v>0</v>
      </c>
    </row>
    <row r="36" spans="1:28">
      <c r="A36" s="2">
        <v>2</v>
      </c>
      <c r="H36" s="7"/>
      <c r="J36" s="6"/>
      <c r="K36" s="6"/>
      <c r="AA36" t="s">
        <v>16</v>
      </c>
      <c r="AB36">
        <f>COUNTIF(Tabelle151029[m/w],"w")</f>
        <v>0</v>
      </c>
    </row>
    <row r="37" spans="1:28">
      <c r="A37" s="2">
        <v>3</v>
      </c>
      <c r="H37" s="7"/>
      <c r="J37" s="6"/>
      <c r="K37" s="6"/>
    </row>
    <row r="38" spans="1:28">
      <c r="A38" s="2">
        <v>4</v>
      </c>
      <c r="H38" s="7"/>
      <c r="J38" s="6"/>
      <c r="K38" s="6"/>
    </row>
    <row r="39" spans="1:28">
      <c r="A39" s="2">
        <v>5</v>
      </c>
      <c r="H39" s="7"/>
      <c r="J39" s="6"/>
      <c r="K39" s="6"/>
    </row>
    <row r="40" spans="1:28">
      <c r="A40" s="2">
        <v>6</v>
      </c>
      <c r="H40" s="7"/>
      <c r="J40" s="6"/>
      <c r="K40" s="6"/>
    </row>
    <row r="41" spans="1:28" ht="8.4499999999999993" customHeight="1"/>
    <row r="42" spans="1:28">
      <c r="A42" s="3" t="str">
        <f>IF(B44&lt;&gt;"",IF(OR(AB44&lt;2,AB45&lt;2),"Jede Staffel benötigt mindestens 2 weibliche und 2 männliche Personen",""),"")</f>
        <v/>
      </c>
    </row>
    <row r="43" spans="1:28" ht="18.600000000000001" thickBot="1">
      <c r="A43" s="1" t="s">
        <v>30</v>
      </c>
      <c r="B43" s="2" t="s">
        <v>4</v>
      </c>
      <c r="C43" s="2" t="s">
        <v>5</v>
      </c>
      <c r="D43" s="2" t="s">
        <v>6</v>
      </c>
      <c r="E43" s="2" t="s">
        <v>7</v>
      </c>
      <c r="F43" s="2" t="s">
        <v>24</v>
      </c>
      <c r="G43" s="2" t="s">
        <v>11</v>
      </c>
      <c r="H43" s="2" t="s">
        <v>25</v>
      </c>
      <c r="I43" s="2" t="s">
        <v>8</v>
      </c>
      <c r="J43" s="8" t="s">
        <v>26</v>
      </c>
      <c r="K43" s="8" t="s">
        <v>13</v>
      </c>
    </row>
    <row r="44" spans="1:28">
      <c r="A44" s="2">
        <v>1</v>
      </c>
      <c r="H44" s="7"/>
      <c r="J44" s="6"/>
      <c r="K44" s="6"/>
      <c r="AA44" t="s">
        <v>14</v>
      </c>
      <c r="AB44">
        <f>COUNTIF(Tabelle161130[m/w],"m")</f>
        <v>0</v>
      </c>
    </row>
    <row r="45" spans="1:28">
      <c r="A45" s="2">
        <v>2</v>
      </c>
      <c r="H45" s="7"/>
      <c r="J45" s="6"/>
      <c r="K45" s="6"/>
      <c r="AA45" t="s">
        <v>16</v>
      </c>
      <c r="AB45">
        <f>COUNTIF(Tabelle161130[m/w],"w")</f>
        <v>0</v>
      </c>
    </row>
    <row r="46" spans="1:28">
      <c r="A46" s="2">
        <v>3</v>
      </c>
      <c r="H46" s="7"/>
      <c r="J46" s="6"/>
      <c r="K46" s="6"/>
    </row>
    <row r="47" spans="1:28">
      <c r="A47" s="2">
        <v>4</v>
      </c>
      <c r="H47" s="7"/>
      <c r="J47" s="6"/>
      <c r="K47" s="6"/>
    </row>
    <row r="48" spans="1:28">
      <c r="A48" s="2">
        <v>5</v>
      </c>
      <c r="H48" s="7"/>
      <c r="J48" s="6"/>
      <c r="K48" s="6"/>
    </row>
    <row r="49" spans="1:11">
      <c r="A49" s="2">
        <v>6</v>
      </c>
      <c r="H49" s="7"/>
      <c r="J49" s="6"/>
      <c r="K49" s="6"/>
    </row>
  </sheetData>
  <mergeCells count="1">
    <mergeCell ref="B4:E4"/>
  </mergeCells>
  <conditionalFormatting sqref="B4">
    <cfRule type="expression" dxfId="367" priority="1">
      <formula>IF(B4="",TRUE,FALSE)</formula>
    </cfRule>
  </conditionalFormatting>
  <conditionalFormatting sqref="B8:B11">
    <cfRule type="expression" dxfId="366" priority="15">
      <formula>IF(B8="",TRUE,FALSE)</formula>
    </cfRule>
  </conditionalFormatting>
  <conditionalFormatting sqref="B17:B20">
    <cfRule type="expression" dxfId="365" priority="13">
      <formula>IF(B17="",TRUE,FALSE)</formula>
    </cfRule>
  </conditionalFormatting>
  <conditionalFormatting sqref="B26:B29">
    <cfRule type="expression" dxfId="364" priority="11">
      <formula>IF(B26="",TRUE,FALSE)</formula>
    </cfRule>
  </conditionalFormatting>
  <conditionalFormatting sqref="B35:B38">
    <cfRule type="expression" dxfId="363" priority="9">
      <formula>IF(B35="",TRUE,FALSE)</formula>
    </cfRule>
  </conditionalFormatting>
  <conditionalFormatting sqref="B44:B47">
    <cfRule type="expression" dxfId="362" priority="7">
      <formula>IF(B44="",TRUE,FALSE)</formula>
    </cfRule>
  </conditionalFormatting>
  <conditionalFormatting sqref="B12:E13">
    <cfRule type="expression" dxfId="361" priority="6">
      <formula>IF(B12="",TRUE,FALSE)</formula>
    </cfRule>
  </conditionalFormatting>
  <conditionalFormatting sqref="B21:E22">
    <cfRule type="expression" dxfId="360" priority="5">
      <formula>IF(B21="",TRUE,FALSE)</formula>
    </cfRule>
  </conditionalFormatting>
  <conditionalFormatting sqref="B30:E31">
    <cfRule type="expression" dxfId="359" priority="4">
      <formula>IF(B30="",TRUE,FALSE)</formula>
    </cfRule>
  </conditionalFormatting>
  <conditionalFormatting sqref="B39:E40">
    <cfRule type="expression" dxfId="358" priority="3">
      <formula>IF(B39="",TRUE,FALSE)</formula>
    </cfRule>
  </conditionalFormatting>
  <conditionalFormatting sqref="B48:E49">
    <cfRule type="expression" dxfId="357" priority="2">
      <formula>IF(B48="",TRUE,FALSE)</formula>
    </cfRule>
  </conditionalFormatting>
  <conditionalFormatting sqref="C8:E11">
    <cfRule type="expression" dxfId="356" priority="16">
      <formula>IF(C8="",TRUE,FALSE)</formula>
    </cfRule>
  </conditionalFormatting>
  <conditionalFormatting sqref="C17:E20">
    <cfRule type="expression" dxfId="355" priority="14">
      <formula>IF(C17="",TRUE,FALSE)</formula>
    </cfRule>
  </conditionalFormatting>
  <conditionalFormatting sqref="C26:E29">
    <cfRule type="expression" dxfId="354" priority="12">
      <formula>IF(C26="",TRUE,FALSE)</formula>
    </cfRule>
  </conditionalFormatting>
  <conditionalFormatting sqref="C35:E38">
    <cfRule type="expression" dxfId="353" priority="10">
      <formula>IF(C35="",TRUE,FALSE)</formula>
    </cfRule>
  </conditionalFormatting>
  <conditionalFormatting sqref="C44:E47">
    <cfRule type="expression" dxfId="352" priority="8">
      <formula>IF(C44="",TRUE,FALSE)</formula>
    </cfRule>
  </conditionalFormatting>
  <dataValidations count="4">
    <dataValidation type="list" allowBlank="1" showInputMessage="1" showErrorMessage="1" sqref="F8:K13 F17:K22 F26:K31 F35:K40 F44:K49" xr:uid="{CB072543-8C85-4C44-A3C9-36E414680FB0}">
      <formula1>$AF$7:$AF$11</formula1>
    </dataValidation>
    <dataValidation type="list" allowBlank="1" showInputMessage="1" showErrorMessage="1" errorTitle="Falsche Altersklasse" error="Die angegebene Person muss in der AK 13-19 sein!" sqref="E8:E13 E44:E49 E35:E40 E26:E31 E17:E22" xr:uid="{F2EDE8B3-2F6C-4A63-AF7B-41C2AE881417}">
      <formula1>$AC$7:$AC$14</formula1>
    </dataValidation>
    <dataValidation type="list" allowBlank="1" showInputMessage="1" showErrorMessage="1" errorTitle="Falsche Altersklasse" error="Die angegebene Person muss in der AK 8-12 sein!" sqref="E14" xr:uid="{099FB8A4-D5F7-4244-8DED-F2EA2C7894E2}">
      <formula1>$AC$7:$AC$12</formula1>
    </dataValidation>
    <dataValidation type="list" allowBlank="1" showInputMessage="1" showErrorMessage="1" sqref="D44:D49 D17:D22 D26:D31 D35:D40 D8:D11" xr:uid="{3E0B30A7-0D24-4023-AC6C-BFB51D655175}">
      <formula1>$AE$7:$AE$9</formula1>
    </dataValidation>
  </dataValidations>
  <pageMargins left="0.7" right="0.7" top="0.78740157499999996" bottom="0.78740157499999996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AB1D6-C232-4C06-84ED-96A1922F8665}">
  <sheetPr>
    <tabColor rgb="FF7030A0"/>
  </sheetPr>
  <dimension ref="A1:AF49"/>
  <sheetViews>
    <sheetView topLeftCell="A12" zoomScaleNormal="100" workbookViewId="0">
      <selection activeCell="F7" sqref="F7:K7"/>
    </sheetView>
  </sheetViews>
  <sheetFormatPr defaultColWidth="11.42578125" defaultRowHeight="14.45"/>
  <cols>
    <col min="1" max="1" width="21.5703125" customWidth="1"/>
    <col min="2" max="3" width="16.7109375" customWidth="1"/>
    <col min="6" max="11" width="8" customWidth="1"/>
    <col min="27" max="27" width="58.140625" hidden="1" customWidth="1"/>
    <col min="28" max="28" width="48.28515625" hidden="1" customWidth="1"/>
    <col min="29" max="29" width="7.5703125" hidden="1" customWidth="1"/>
    <col min="30" max="30" width="10.140625" hidden="1" customWidth="1"/>
    <col min="31" max="31" width="11.28515625" hidden="1" customWidth="1"/>
    <col min="32" max="32" width="11.42578125" hidden="1" customWidth="1"/>
  </cols>
  <sheetData>
    <row r="1" spans="1:32" ht="21">
      <c r="A1" s="5" t="s">
        <v>0</v>
      </c>
    </row>
    <row r="2" spans="1:32">
      <c r="A2" t="s">
        <v>31</v>
      </c>
    </row>
    <row r="3" spans="1:32" ht="8.4499999999999993" customHeight="1"/>
    <row r="4" spans="1:32" ht="21">
      <c r="A4" s="4" t="s">
        <v>2</v>
      </c>
      <c r="B4" s="10"/>
      <c r="C4" s="11"/>
      <c r="D4" s="11"/>
      <c r="E4" s="12"/>
    </row>
    <row r="5" spans="1:32" ht="8.4499999999999993" customHeight="1"/>
    <row r="6" spans="1:32">
      <c r="A6" s="3" t="str">
        <f>IF(B8&lt;&gt;"",IF(OR(AB8&lt;2,AB9&lt;2),"Jede Staffel benötigt mindestens 2 weibliche und 2 männliche Personen",""),"")</f>
        <v/>
      </c>
    </row>
    <row r="7" spans="1:32" ht="22.9" customHeight="1" thickBot="1">
      <c r="A7" s="1" t="s">
        <v>32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24</v>
      </c>
      <c r="G7" s="2" t="s">
        <v>11</v>
      </c>
      <c r="H7" s="2" t="s">
        <v>25</v>
      </c>
      <c r="I7" s="2" t="s">
        <v>8</v>
      </c>
      <c r="J7" s="8" t="s">
        <v>26</v>
      </c>
      <c r="K7" s="8" t="s">
        <v>13</v>
      </c>
    </row>
    <row r="8" spans="1:32">
      <c r="A8" s="2">
        <v>1</v>
      </c>
      <c r="H8" s="7"/>
      <c r="J8" s="6"/>
      <c r="K8" s="6"/>
      <c r="AA8" t="s">
        <v>14</v>
      </c>
      <c r="AB8">
        <f>COUNTIF(Tabelle17[m/w],"m")</f>
        <v>0</v>
      </c>
      <c r="AC8">
        <v>2005</v>
      </c>
      <c r="AE8" t="s">
        <v>15</v>
      </c>
      <c r="AF8">
        <v>1</v>
      </c>
    </row>
    <row r="9" spans="1:32">
      <c r="A9" s="2">
        <v>2</v>
      </c>
      <c r="H9" s="7"/>
      <c r="J9" s="6"/>
      <c r="K9" s="6"/>
      <c r="AA9" t="s">
        <v>16</v>
      </c>
      <c r="AB9">
        <f>COUNTIF(Tabelle17[m/w],"w")</f>
        <v>0</v>
      </c>
      <c r="AC9">
        <v>2006</v>
      </c>
      <c r="AE9" t="s">
        <v>17</v>
      </c>
      <c r="AF9">
        <v>2</v>
      </c>
    </row>
    <row r="10" spans="1:32">
      <c r="A10" s="2">
        <v>3</v>
      </c>
      <c r="H10" s="7"/>
      <c r="J10" s="6"/>
      <c r="K10" s="6"/>
      <c r="AC10">
        <v>2007</v>
      </c>
      <c r="AF10">
        <v>3</v>
      </c>
    </row>
    <row r="11" spans="1:32">
      <c r="A11" s="2">
        <v>4</v>
      </c>
      <c r="H11" s="7"/>
      <c r="J11" s="6"/>
      <c r="K11" s="6"/>
      <c r="AC11">
        <v>2008</v>
      </c>
      <c r="AF11">
        <v>4</v>
      </c>
    </row>
    <row r="12" spans="1:32">
      <c r="A12" s="2">
        <v>5</v>
      </c>
      <c r="H12" s="7"/>
      <c r="J12" s="6"/>
      <c r="K12" s="6"/>
      <c r="AC12">
        <v>2009</v>
      </c>
    </row>
    <row r="13" spans="1:32">
      <c r="A13" s="2">
        <v>6</v>
      </c>
      <c r="H13" s="7"/>
      <c r="J13" s="6"/>
      <c r="K13" s="6"/>
    </row>
    <row r="14" spans="1:32" ht="8.4499999999999993" customHeight="1">
      <c r="A14" s="2"/>
    </row>
    <row r="15" spans="1:32">
      <c r="A15" s="3" t="str">
        <f>IF(B17&lt;&gt;"",IF(OR(AB17&lt;2,AB18&lt;2),"Jede Staffel benötigt mindestens 2 weibliche und 2 männliche Personen",""),"")</f>
        <v/>
      </c>
    </row>
    <row r="16" spans="1:32" ht="18.600000000000001" thickBot="1">
      <c r="A16" s="1" t="s">
        <v>33</v>
      </c>
      <c r="B16" s="2" t="s">
        <v>4</v>
      </c>
      <c r="C16" s="2" t="s">
        <v>5</v>
      </c>
      <c r="D16" s="2" t="s">
        <v>6</v>
      </c>
      <c r="E16" s="2" t="s">
        <v>7</v>
      </c>
      <c r="F16" s="2" t="s">
        <v>24</v>
      </c>
      <c r="G16" s="2" t="s">
        <v>11</v>
      </c>
      <c r="H16" s="2" t="s">
        <v>25</v>
      </c>
      <c r="I16" s="2" t="s">
        <v>8</v>
      </c>
      <c r="J16" s="8" t="s">
        <v>26</v>
      </c>
      <c r="K16" s="8" t="s">
        <v>13</v>
      </c>
    </row>
    <row r="17" spans="1:28">
      <c r="A17" s="2">
        <v>1</v>
      </c>
      <c r="H17" s="7"/>
      <c r="J17" s="6"/>
      <c r="K17" s="6"/>
      <c r="AA17" t="s">
        <v>14</v>
      </c>
      <c r="AB17">
        <f>COUNTIF(Tabelle138[m/w],"m")</f>
        <v>0</v>
      </c>
    </row>
    <row r="18" spans="1:28">
      <c r="A18" s="2">
        <v>2</v>
      </c>
      <c r="H18" s="7"/>
      <c r="J18" s="6"/>
      <c r="K18" s="6"/>
      <c r="AA18" t="s">
        <v>16</v>
      </c>
      <c r="AB18">
        <f>COUNTIF(Tabelle138[m/w],"w")</f>
        <v>0</v>
      </c>
    </row>
    <row r="19" spans="1:28">
      <c r="A19" s="2">
        <v>3</v>
      </c>
      <c r="H19" s="7"/>
      <c r="J19" s="6"/>
      <c r="K19" s="6"/>
    </row>
    <row r="20" spans="1:28">
      <c r="A20" s="2">
        <v>4</v>
      </c>
      <c r="H20" s="7"/>
      <c r="J20" s="6"/>
      <c r="K20" s="6"/>
    </row>
    <row r="21" spans="1:28">
      <c r="A21" s="2">
        <v>5</v>
      </c>
      <c r="H21" s="7"/>
      <c r="J21" s="6"/>
      <c r="K21" s="6"/>
    </row>
    <row r="22" spans="1:28">
      <c r="A22" s="2">
        <v>6</v>
      </c>
      <c r="H22" s="7"/>
      <c r="J22" s="6"/>
      <c r="K22" s="6"/>
    </row>
    <row r="23" spans="1:28" ht="8.4499999999999993" customHeight="1"/>
    <row r="24" spans="1:28">
      <c r="A24" s="3" t="str">
        <f>IF(B26&lt;&gt;"",IF(OR(AB26&lt;2,AB27&lt;2),"Jede Staffel benötigt mindestens 2 weibliche und 2 männliche Personen",""),"")</f>
        <v/>
      </c>
    </row>
    <row r="25" spans="1:28" ht="18.600000000000001" thickBot="1">
      <c r="A25" s="1" t="s">
        <v>34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24</v>
      </c>
      <c r="G25" s="2" t="s">
        <v>11</v>
      </c>
      <c r="H25" s="2" t="s">
        <v>25</v>
      </c>
      <c r="I25" s="2" t="s">
        <v>8</v>
      </c>
      <c r="J25" s="8" t="s">
        <v>26</v>
      </c>
      <c r="K25" s="8" t="s">
        <v>13</v>
      </c>
    </row>
    <row r="26" spans="1:28">
      <c r="A26" s="2">
        <v>1</v>
      </c>
      <c r="H26" s="7"/>
      <c r="J26" s="6"/>
      <c r="K26" s="6"/>
      <c r="AA26" t="s">
        <v>14</v>
      </c>
      <c r="AB26">
        <f>COUNTIF(Tabelle149[m/w],"m")</f>
        <v>0</v>
      </c>
    </row>
    <row r="27" spans="1:28">
      <c r="A27" s="2">
        <v>2</v>
      </c>
      <c r="H27" s="7"/>
      <c r="J27" s="6"/>
      <c r="K27" s="6"/>
      <c r="AA27" t="s">
        <v>16</v>
      </c>
      <c r="AB27">
        <f>COUNTIF(Tabelle149[m/w],"w")</f>
        <v>0</v>
      </c>
    </row>
    <row r="28" spans="1:28">
      <c r="A28" s="2">
        <v>3</v>
      </c>
      <c r="H28" s="7"/>
      <c r="J28" s="6"/>
      <c r="K28" s="6"/>
    </row>
    <row r="29" spans="1:28">
      <c r="A29" s="2">
        <v>4</v>
      </c>
      <c r="H29" s="7"/>
      <c r="J29" s="6"/>
      <c r="K29" s="6"/>
    </row>
    <row r="30" spans="1:28">
      <c r="A30" s="2">
        <v>5</v>
      </c>
      <c r="H30" s="7"/>
      <c r="J30" s="6"/>
      <c r="K30" s="6"/>
    </row>
    <row r="31" spans="1:28">
      <c r="A31" s="2">
        <v>6</v>
      </c>
      <c r="H31" s="7"/>
      <c r="J31" s="6"/>
      <c r="K31" s="6"/>
    </row>
    <row r="32" spans="1:28" ht="8.4499999999999993" customHeight="1"/>
    <row r="33" spans="1:28">
      <c r="A33" s="3" t="str">
        <f>IF(B35&lt;&gt;"",IF(OR(AB35&lt;2,AB36&lt;2),"Jede Staffel benötigt mindestens 2 weibliche und 2 männliche Personen",""),"")</f>
        <v/>
      </c>
    </row>
    <row r="34" spans="1:28" ht="18.600000000000001" thickBot="1">
      <c r="A34" s="1" t="s">
        <v>35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24</v>
      </c>
      <c r="G34" s="2" t="s">
        <v>11</v>
      </c>
      <c r="H34" s="2" t="s">
        <v>25</v>
      </c>
      <c r="I34" s="2" t="s">
        <v>8</v>
      </c>
      <c r="J34" s="8" t="s">
        <v>26</v>
      </c>
      <c r="K34" s="8" t="s">
        <v>13</v>
      </c>
    </row>
    <row r="35" spans="1:28">
      <c r="A35" s="2">
        <v>1</v>
      </c>
      <c r="H35" s="7"/>
      <c r="J35" s="6"/>
      <c r="K35" s="6"/>
      <c r="AA35" t="s">
        <v>14</v>
      </c>
      <c r="AB35">
        <f>COUNTIF(Tabelle1510[m/w],"m")</f>
        <v>0</v>
      </c>
    </row>
    <row r="36" spans="1:28">
      <c r="A36" s="2">
        <v>2</v>
      </c>
      <c r="H36" s="7"/>
      <c r="J36" s="6"/>
      <c r="K36" s="6"/>
      <c r="AA36" t="s">
        <v>16</v>
      </c>
      <c r="AB36">
        <f>COUNTIF(Tabelle1510[m/w],"w")</f>
        <v>0</v>
      </c>
    </row>
    <row r="37" spans="1:28">
      <c r="A37" s="2">
        <v>3</v>
      </c>
      <c r="H37" s="7"/>
      <c r="J37" s="6"/>
      <c r="K37" s="6"/>
    </row>
    <row r="38" spans="1:28">
      <c r="A38" s="2">
        <v>4</v>
      </c>
      <c r="H38" s="7"/>
      <c r="J38" s="6"/>
      <c r="K38" s="6"/>
    </row>
    <row r="39" spans="1:28">
      <c r="A39" s="2">
        <v>5</v>
      </c>
      <c r="H39" s="7"/>
      <c r="J39" s="6"/>
      <c r="K39" s="6"/>
    </row>
    <row r="40" spans="1:28">
      <c r="A40" s="2">
        <v>6</v>
      </c>
      <c r="H40" s="7"/>
      <c r="J40" s="6"/>
      <c r="K40" s="6"/>
    </row>
    <row r="41" spans="1:28" ht="8.4499999999999993" customHeight="1"/>
    <row r="42" spans="1:28">
      <c r="A42" s="3" t="str">
        <f>IF(B44&lt;&gt;"",IF(OR(AB44&lt;2,AB45&lt;2),"Jede Staffel benötigt mindestens 2 weibliche und 2 männliche Personen",""),"")</f>
        <v/>
      </c>
    </row>
    <row r="43" spans="1:28" ht="18.600000000000001" thickBot="1">
      <c r="A43" s="1" t="s">
        <v>36</v>
      </c>
      <c r="B43" s="2" t="s">
        <v>4</v>
      </c>
      <c r="C43" s="2" t="s">
        <v>5</v>
      </c>
      <c r="D43" s="2" t="s">
        <v>6</v>
      </c>
      <c r="E43" s="2" t="s">
        <v>7</v>
      </c>
      <c r="F43" s="2" t="s">
        <v>24</v>
      </c>
      <c r="G43" s="2" t="s">
        <v>11</v>
      </c>
      <c r="H43" s="2" t="s">
        <v>25</v>
      </c>
      <c r="I43" s="2" t="s">
        <v>8</v>
      </c>
      <c r="J43" s="8" t="s">
        <v>26</v>
      </c>
      <c r="K43" s="8" t="s">
        <v>13</v>
      </c>
    </row>
    <row r="44" spans="1:28">
      <c r="A44" s="2">
        <v>1</v>
      </c>
      <c r="H44" s="7"/>
      <c r="J44" s="6"/>
      <c r="K44" s="6"/>
      <c r="AA44" t="s">
        <v>14</v>
      </c>
      <c r="AB44">
        <f>COUNTIF(Tabelle1611[m/w],"m")</f>
        <v>0</v>
      </c>
    </row>
    <row r="45" spans="1:28">
      <c r="A45" s="2">
        <v>2</v>
      </c>
      <c r="H45" s="7"/>
      <c r="J45" s="6"/>
      <c r="K45" s="6"/>
      <c r="AA45" t="s">
        <v>16</v>
      </c>
      <c r="AB45">
        <f>COUNTIF(Tabelle1611[m/w],"w")</f>
        <v>0</v>
      </c>
    </row>
    <row r="46" spans="1:28">
      <c r="A46" s="2">
        <v>3</v>
      </c>
      <c r="H46" s="7"/>
      <c r="J46" s="6"/>
      <c r="K46" s="6"/>
    </row>
    <row r="47" spans="1:28">
      <c r="A47" s="2">
        <v>4</v>
      </c>
      <c r="H47" s="7"/>
      <c r="J47" s="6"/>
      <c r="K47" s="6"/>
    </row>
    <row r="48" spans="1:28">
      <c r="A48" s="2">
        <v>5</v>
      </c>
      <c r="H48" s="7"/>
      <c r="J48" s="6"/>
      <c r="K48" s="6"/>
    </row>
    <row r="49" spans="1:11">
      <c r="A49" s="2">
        <v>6</v>
      </c>
      <c r="H49" s="7"/>
      <c r="J49" s="6"/>
      <c r="K49" s="6"/>
    </row>
  </sheetData>
  <mergeCells count="1">
    <mergeCell ref="B4:E4"/>
  </mergeCells>
  <conditionalFormatting sqref="B4">
    <cfRule type="expression" dxfId="275" priority="1">
      <formula>IF(B4="",TRUE,FALSE)</formula>
    </cfRule>
  </conditionalFormatting>
  <conditionalFormatting sqref="B8:B11">
    <cfRule type="expression" dxfId="274" priority="19">
      <formula>IF(B8="",TRUE,FALSE)</formula>
    </cfRule>
  </conditionalFormatting>
  <conditionalFormatting sqref="B17:B20">
    <cfRule type="expression" dxfId="273" priority="16">
      <formula>IF(B17="",TRUE,FALSE)</formula>
    </cfRule>
  </conditionalFormatting>
  <conditionalFormatting sqref="B26:B29">
    <cfRule type="expression" dxfId="272" priority="13">
      <formula>IF(B26="",TRUE,FALSE)</formula>
    </cfRule>
  </conditionalFormatting>
  <conditionalFormatting sqref="B35:B38">
    <cfRule type="expression" dxfId="271" priority="10">
      <formula>IF(B35="",TRUE,FALSE)</formula>
    </cfRule>
  </conditionalFormatting>
  <conditionalFormatting sqref="B44:B47">
    <cfRule type="expression" dxfId="270" priority="7">
      <formula>IF(B44="",TRUE,FALSE)</formula>
    </cfRule>
  </conditionalFormatting>
  <conditionalFormatting sqref="B12:E13">
    <cfRule type="expression" dxfId="269" priority="6">
      <formula>IF(B12="",TRUE,FALSE)</formula>
    </cfRule>
  </conditionalFormatting>
  <conditionalFormatting sqref="B21:E22">
    <cfRule type="expression" dxfId="268" priority="5">
      <formula>IF(B21="",TRUE,FALSE)</formula>
    </cfRule>
  </conditionalFormatting>
  <conditionalFormatting sqref="B30:E31">
    <cfRule type="expression" dxfId="267" priority="4">
      <formula>IF(B30="",TRUE,FALSE)</formula>
    </cfRule>
  </conditionalFormatting>
  <conditionalFormatting sqref="B39:E40">
    <cfRule type="expression" dxfId="266" priority="3">
      <formula>IF(B39="",TRUE,FALSE)</formula>
    </cfRule>
  </conditionalFormatting>
  <conditionalFormatting sqref="B48:E49">
    <cfRule type="expression" dxfId="265" priority="2">
      <formula>IF(B48="",TRUE,FALSE)</formula>
    </cfRule>
  </conditionalFormatting>
  <conditionalFormatting sqref="C8:E11">
    <cfRule type="expression" dxfId="264" priority="20">
      <formula>IF(C8="",TRUE,FALSE)</formula>
    </cfRule>
  </conditionalFormatting>
  <conditionalFormatting sqref="C17:E20">
    <cfRule type="expression" dxfId="263" priority="17">
      <formula>IF(C17="",TRUE,FALSE)</formula>
    </cfRule>
  </conditionalFormatting>
  <conditionalFormatting sqref="C26:E29">
    <cfRule type="expression" dxfId="262" priority="14">
      <formula>IF(C26="",TRUE,FALSE)</formula>
    </cfRule>
  </conditionalFormatting>
  <conditionalFormatting sqref="C35:E38">
    <cfRule type="expression" dxfId="261" priority="11">
      <formula>IF(C35="",TRUE,FALSE)</formula>
    </cfRule>
  </conditionalFormatting>
  <conditionalFormatting sqref="C44:E47">
    <cfRule type="expression" dxfId="260" priority="8">
      <formula>IF(C44="",TRUE,FALSE)</formula>
    </cfRule>
  </conditionalFormatting>
  <dataValidations count="4">
    <dataValidation type="list" allowBlank="1" showInputMessage="1" showErrorMessage="1" sqref="D44:D49 D17:D22 D26:D31 D35:D40 D8:D11" xr:uid="{286512E7-E6E8-418C-9DE9-5D448CDC7969}">
      <formula1>$AE$7:$AE$9</formula1>
    </dataValidation>
    <dataValidation type="list" allowBlank="1" showInputMessage="1" showErrorMessage="1" errorTitle="Falsche Altersklasse" error="Die angegebene Person muss in der AK 8-12 sein!" sqref="E14" xr:uid="{0B0A68F5-09BA-44C7-BDD3-D4EE2256712B}">
      <formula1>$AC$7:$AC$12</formula1>
    </dataValidation>
    <dataValidation type="list" allowBlank="1" showInputMessage="1" showErrorMessage="1" errorTitle="Falsche Altersklasse" error="Die angegebene Person muss in der AK 13-19 sein!" sqref="E8:E13 E44:E49 E35:E40 E26:E31 E17:E22" xr:uid="{2C960D72-40C4-424C-91FB-AB18583577A6}">
      <formula1>$AC$7:$AC$14</formula1>
    </dataValidation>
    <dataValidation type="list" allowBlank="1" showInputMessage="1" showErrorMessage="1" sqref="F8:K13 F17:K22 F26:K31 F35:K40 F44:K49" xr:uid="{56D4F981-5016-41FF-AA0B-BD8D463E62FB}">
      <formula1>$AF$7:$AF$11</formula1>
    </dataValidation>
  </dataValidations>
  <pageMargins left="0.7" right="0.7" top="0.78740157499999996" bottom="0.78740157499999996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D0DB-08C0-4EC1-8A1F-5A06ACEE7A98}">
  <sheetPr>
    <tabColor theme="8" tint="0.39997558519241921"/>
  </sheetPr>
  <dimension ref="A1:AF88"/>
  <sheetViews>
    <sheetView topLeftCell="A18" workbookViewId="0">
      <selection activeCell="F53" sqref="F53"/>
    </sheetView>
  </sheetViews>
  <sheetFormatPr defaultColWidth="11.42578125" defaultRowHeight="14.45"/>
  <cols>
    <col min="1" max="1" width="21.5703125" customWidth="1"/>
    <col min="2" max="2" width="16.7109375" customWidth="1"/>
    <col min="3" max="3" width="18.140625" bestFit="1" customWidth="1"/>
    <col min="6" max="11" width="8" customWidth="1"/>
    <col min="27" max="27" width="35.28515625" hidden="1" customWidth="1"/>
    <col min="28" max="28" width="34.28515625" hidden="1" customWidth="1"/>
    <col min="29" max="29" width="8.28515625" hidden="1" customWidth="1"/>
    <col min="30" max="30" width="11.42578125" hidden="1" customWidth="1"/>
    <col min="31" max="31" width="10.7109375" hidden="1" customWidth="1"/>
    <col min="32" max="32" width="11.42578125" hidden="1" customWidth="1"/>
  </cols>
  <sheetData>
    <row r="1" spans="1:32" ht="19.5" customHeight="1">
      <c r="A1" s="5" t="s">
        <v>0</v>
      </c>
    </row>
    <row r="2" spans="1:32" ht="15" customHeight="1">
      <c r="A2" t="s">
        <v>37</v>
      </c>
    </row>
    <row r="3" spans="1:32" ht="8.4499999999999993" customHeight="1"/>
    <row r="4" spans="1:32" ht="21">
      <c r="A4" s="4" t="s">
        <v>2</v>
      </c>
      <c r="B4" s="10"/>
      <c r="C4" s="11"/>
      <c r="D4" s="11"/>
      <c r="E4" s="12"/>
    </row>
    <row r="5" spans="1:32" ht="8.4499999999999993" customHeight="1"/>
    <row r="6" spans="1:32">
      <c r="A6" s="3" t="str">
        <f>IF(B8&lt;&gt;"",IF(OR(AB8&lt;2,AB9&lt;2),"Jede Staffel benötigt mindestens 2 weibliche und 2 männliche Personen",""),"")</f>
        <v/>
      </c>
    </row>
    <row r="7" spans="1:32" ht="22.9" customHeight="1" thickBot="1">
      <c r="A7" s="1" t="s">
        <v>38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24</v>
      </c>
      <c r="G7" s="2" t="s">
        <v>11</v>
      </c>
      <c r="H7" s="2" t="s">
        <v>25</v>
      </c>
      <c r="I7" s="2" t="s">
        <v>8</v>
      </c>
      <c r="J7" s="8" t="s">
        <v>26</v>
      </c>
      <c r="K7" s="8" t="s">
        <v>13</v>
      </c>
    </row>
    <row r="8" spans="1:32">
      <c r="A8" s="2">
        <v>1</v>
      </c>
      <c r="F8" s="2"/>
      <c r="G8" s="2"/>
      <c r="H8" s="2"/>
      <c r="I8" s="2"/>
      <c r="J8" s="2"/>
      <c r="K8" s="2"/>
      <c r="AA8" t="s">
        <v>14</v>
      </c>
      <c r="AB8">
        <f>COUNTIF(Tabelle1712[m/w],"m")</f>
        <v>0</v>
      </c>
      <c r="AC8">
        <v>2004</v>
      </c>
      <c r="AE8" t="s">
        <v>15</v>
      </c>
      <c r="AF8">
        <v>1</v>
      </c>
    </row>
    <row r="9" spans="1:32">
      <c r="A9" s="2">
        <v>2</v>
      </c>
      <c r="F9" s="2"/>
      <c r="G9" s="2"/>
      <c r="H9" s="2"/>
      <c r="I9" s="2"/>
      <c r="J9" s="2"/>
      <c r="K9" s="2"/>
      <c r="AA9" t="s">
        <v>16</v>
      </c>
      <c r="AB9">
        <f>COUNTIF(Tabelle1712[m/w],"w")</f>
        <v>0</v>
      </c>
      <c r="AC9">
        <v>2003</v>
      </c>
      <c r="AE9" t="s">
        <v>17</v>
      </c>
      <c r="AF9">
        <v>2</v>
      </c>
    </row>
    <row r="10" spans="1:32">
      <c r="A10" s="2">
        <v>3</v>
      </c>
      <c r="F10" s="2"/>
      <c r="G10" s="2"/>
      <c r="H10" s="2"/>
      <c r="I10" s="2"/>
      <c r="J10" s="2"/>
      <c r="K10" s="2"/>
      <c r="AC10">
        <v>2002</v>
      </c>
      <c r="AF10">
        <v>3</v>
      </c>
    </row>
    <row r="11" spans="1:32">
      <c r="A11" s="2">
        <v>4</v>
      </c>
      <c r="F11" s="2"/>
      <c r="G11" s="2"/>
      <c r="H11" s="2"/>
      <c r="I11" s="2"/>
      <c r="J11" s="2"/>
      <c r="K11" s="2"/>
      <c r="AC11">
        <v>2001</v>
      </c>
      <c r="AF11">
        <v>4</v>
      </c>
    </row>
    <row r="12" spans="1:32">
      <c r="A12" s="2">
        <v>5</v>
      </c>
      <c r="F12" s="2"/>
      <c r="G12" s="2"/>
      <c r="H12" s="2"/>
      <c r="I12" s="2"/>
      <c r="J12" s="2"/>
      <c r="K12" s="2"/>
      <c r="AC12">
        <v>2000</v>
      </c>
    </row>
    <row r="13" spans="1:32">
      <c r="A13" s="2">
        <v>6</v>
      </c>
      <c r="F13" s="2"/>
      <c r="G13" s="2"/>
      <c r="H13" s="2"/>
      <c r="I13" s="2"/>
      <c r="J13" s="2"/>
      <c r="K13" s="2"/>
      <c r="AC13">
        <v>1999</v>
      </c>
    </row>
    <row r="14" spans="1:32" ht="8.4499999999999993" customHeight="1">
      <c r="A14" s="2"/>
      <c r="AC14">
        <v>1998</v>
      </c>
    </row>
    <row r="15" spans="1:32">
      <c r="A15" s="3" t="str">
        <f>IF(B17&lt;&gt;"",IF(OR(AB17&lt;2,AB18&lt;2),"Jede Staffel benötigt mindestens 2 weibliche und 2 männliche Personen",""),"")</f>
        <v/>
      </c>
      <c r="AC15">
        <v>1997</v>
      </c>
    </row>
    <row r="16" spans="1:32" ht="18.600000000000001" thickBot="1">
      <c r="A16" s="1" t="s">
        <v>39</v>
      </c>
      <c r="B16" s="2" t="s">
        <v>4</v>
      </c>
      <c r="C16" s="2" t="s">
        <v>5</v>
      </c>
      <c r="D16" s="2" t="s">
        <v>6</v>
      </c>
      <c r="E16" s="2" t="s">
        <v>7</v>
      </c>
      <c r="F16" s="2" t="s">
        <v>24</v>
      </c>
      <c r="G16" s="2" t="s">
        <v>11</v>
      </c>
      <c r="H16" s="2" t="s">
        <v>25</v>
      </c>
      <c r="I16" s="2" t="s">
        <v>8</v>
      </c>
      <c r="J16" s="8" t="s">
        <v>26</v>
      </c>
      <c r="K16" s="8" t="s">
        <v>13</v>
      </c>
      <c r="AC16">
        <v>1996</v>
      </c>
    </row>
    <row r="17" spans="1:29">
      <c r="A17" s="2">
        <v>1</v>
      </c>
      <c r="H17" s="7"/>
      <c r="J17" s="6"/>
      <c r="K17" s="6"/>
      <c r="AA17" t="s">
        <v>14</v>
      </c>
      <c r="AB17">
        <f>COUNTIF(Tabelle13813[m/w],"m")</f>
        <v>0</v>
      </c>
      <c r="AC17">
        <v>1995</v>
      </c>
    </row>
    <row r="18" spans="1:29">
      <c r="A18" s="2">
        <v>2</v>
      </c>
      <c r="H18" s="7"/>
      <c r="J18" s="6"/>
      <c r="K18" s="6"/>
      <c r="AA18" t="s">
        <v>16</v>
      </c>
      <c r="AB18">
        <f>COUNTIF(Tabelle13813[m/w],"w")</f>
        <v>0</v>
      </c>
      <c r="AC18">
        <v>1994</v>
      </c>
    </row>
    <row r="19" spans="1:29">
      <c r="A19" s="2">
        <v>3</v>
      </c>
      <c r="H19" s="7"/>
      <c r="J19" s="6"/>
      <c r="K19" s="6"/>
      <c r="AC19">
        <v>1993</v>
      </c>
    </row>
    <row r="20" spans="1:29">
      <c r="A20" s="2">
        <v>4</v>
      </c>
      <c r="H20" s="7"/>
      <c r="J20" s="6"/>
      <c r="K20" s="6"/>
      <c r="AC20">
        <v>1992</v>
      </c>
    </row>
    <row r="21" spans="1:29">
      <c r="A21" s="2">
        <v>5</v>
      </c>
      <c r="H21" s="7"/>
      <c r="J21" s="6"/>
      <c r="K21" s="6"/>
      <c r="AC21">
        <v>1991</v>
      </c>
    </row>
    <row r="22" spans="1:29">
      <c r="A22" s="2">
        <v>6</v>
      </c>
      <c r="H22" s="7"/>
      <c r="J22" s="6"/>
      <c r="K22" s="6"/>
      <c r="AC22">
        <v>1990</v>
      </c>
    </row>
    <row r="23" spans="1:29" ht="8.4499999999999993" customHeight="1">
      <c r="AC23">
        <v>1989</v>
      </c>
    </row>
    <row r="24" spans="1:29">
      <c r="A24" s="3" t="str">
        <f>IF(B26&lt;&gt;"",IF(OR(AB26&lt;2,AB27&lt;2),"Jede Staffel benötigt mindestens 2 weibliche und 2 männliche Personen",""),"")</f>
        <v/>
      </c>
      <c r="AC24">
        <v>1988</v>
      </c>
    </row>
    <row r="25" spans="1:29" ht="18.600000000000001" thickBot="1">
      <c r="A25" s="1" t="s">
        <v>40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24</v>
      </c>
      <c r="G25" s="2" t="s">
        <v>11</v>
      </c>
      <c r="H25" s="2" t="s">
        <v>25</v>
      </c>
      <c r="I25" s="2" t="s">
        <v>8</v>
      </c>
      <c r="J25" s="8" t="s">
        <v>26</v>
      </c>
      <c r="K25" s="8" t="s">
        <v>13</v>
      </c>
      <c r="AC25">
        <v>1987</v>
      </c>
    </row>
    <row r="26" spans="1:29">
      <c r="A26" s="2">
        <v>1</v>
      </c>
      <c r="H26" s="7"/>
      <c r="J26" s="6"/>
      <c r="K26" s="6"/>
      <c r="AA26" t="s">
        <v>14</v>
      </c>
      <c r="AB26">
        <f>COUNTIF(Tabelle14914[m/w],"m")</f>
        <v>0</v>
      </c>
      <c r="AC26">
        <v>1986</v>
      </c>
    </row>
    <row r="27" spans="1:29">
      <c r="A27" s="2">
        <v>2</v>
      </c>
      <c r="H27" s="7"/>
      <c r="J27" s="6"/>
      <c r="K27" s="6"/>
      <c r="AA27" t="s">
        <v>16</v>
      </c>
      <c r="AB27">
        <f>COUNTIF(Tabelle14914[m/w],"w")</f>
        <v>0</v>
      </c>
      <c r="AC27">
        <v>1985</v>
      </c>
    </row>
    <row r="28" spans="1:29">
      <c r="A28" s="2">
        <v>3</v>
      </c>
      <c r="H28" s="7"/>
      <c r="J28" s="6"/>
      <c r="K28" s="6"/>
      <c r="AC28">
        <v>1984</v>
      </c>
    </row>
    <row r="29" spans="1:29">
      <c r="A29" s="2">
        <v>4</v>
      </c>
      <c r="H29" s="7"/>
      <c r="J29" s="6"/>
      <c r="K29" s="6"/>
      <c r="AC29">
        <v>1983</v>
      </c>
    </row>
    <row r="30" spans="1:29">
      <c r="A30" s="2">
        <v>5</v>
      </c>
      <c r="H30" s="7"/>
      <c r="J30" s="6"/>
      <c r="K30" s="6"/>
      <c r="AC30">
        <v>1982</v>
      </c>
    </row>
    <row r="31" spans="1:29">
      <c r="A31" s="2">
        <v>6</v>
      </c>
      <c r="H31" s="7"/>
      <c r="J31" s="6"/>
      <c r="K31" s="6"/>
      <c r="AC31">
        <v>1981</v>
      </c>
    </row>
    <row r="32" spans="1:29" ht="8.4499999999999993" customHeight="1">
      <c r="AC32">
        <v>1980</v>
      </c>
    </row>
    <row r="33" spans="1:29">
      <c r="A33" s="3" t="str">
        <f>IF(B35&lt;&gt;"",IF(OR(AB35&lt;2,AB36&lt;2),"Jede Staffel benötigt mindestens 2 weibliche und 2 männliche Personen",""),"")</f>
        <v/>
      </c>
      <c r="AC33">
        <v>1979</v>
      </c>
    </row>
    <row r="34" spans="1:29" ht="18.600000000000001" thickBot="1">
      <c r="A34" s="1" t="s">
        <v>41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24</v>
      </c>
      <c r="G34" s="2" t="s">
        <v>11</v>
      </c>
      <c r="H34" s="2" t="s">
        <v>25</v>
      </c>
      <c r="I34" s="2" t="s">
        <v>8</v>
      </c>
      <c r="J34" s="8" t="s">
        <v>26</v>
      </c>
      <c r="K34" s="8" t="s">
        <v>13</v>
      </c>
      <c r="AC34">
        <v>1978</v>
      </c>
    </row>
    <row r="35" spans="1:29">
      <c r="A35" s="2">
        <v>1</v>
      </c>
      <c r="H35" s="7"/>
      <c r="J35" s="6"/>
      <c r="K35" s="6"/>
      <c r="AA35" t="s">
        <v>14</v>
      </c>
      <c r="AB35">
        <f>COUNTIF(Tabelle151015[m/w],"m")</f>
        <v>0</v>
      </c>
      <c r="AC35">
        <v>1977</v>
      </c>
    </row>
    <row r="36" spans="1:29">
      <c r="A36" s="2">
        <v>2</v>
      </c>
      <c r="H36" s="7"/>
      <c r="J36" s="6"/>
      <c r="K36" s="6"/>
      <c r="AA36" t="s">
        <v>16</v>
      </c>
      <c r="AB36">
        <f>COUNTIF(Tabelle151015[m/w],"w")</f>
        <v>0</v>
      </c>
      <c r="AC36">
        <v>1976</v>
      </c>
    </row>
    <row r="37" spans="1:29">
      <c r="A37" s="2">
        <v>3</v>
      </c>
      <c r="H37" s="7"/>
      <c r="J37" s="6"/>
      <c r="K37" s="6"/>
      <c r="AC37">
        <v>1975</v>
      </c>
    </row>
    <row r="38" spans="1:29">
      <c r="A38" s="2">
        <v>4</v>
      </c>
      <c r="H38" s="7"/>
      <c r="J38" s="6"/>
      <c r="K38" s="6"/>
      <c r="AC38">
        <v>1974</v>
      </c>
    </row>
    <row r="39" spans="1:29">
      <c r="A39" s="2">
        <v>5</v>
      </c>
      <c r="H39" s="7"/>
      <c r="J39" s="6"/>
      <c r="K39" s="6"/>
      <c r="AC39">
        <v>1973</v>
      </c>
    </row>
    <row r="40" spans="1:29">
      <c r="A40" s="2">
        <v>6</v>
      </c>
      <c r="H40" s="7"/>
      <c r="J40" s="6"/>
      <c r="K40" s="6"/>
      <c r="AC40">
        <v>1972</v>
      </c>
    </row>
    <row r="41" spans="1:29" ht="8.4499999999999993" customHeight="1">
      <c r="AC41">
        <v>1971</v>
      </c>
    </row>
    <row r="42" spans="1:29">
      <c r="A42" s="3" t="str">
        <f>IF(B44&lt;&gt;"",IF(OR(AB44&lt;2,AB45&lt;2),"Jede Staffel benötigt mindestens 2 weibliche und 2 männliche Personen",""),"")</f>
        <v/>
      </c>
      <c r="AC42">
        <v>1970</v>
      </c>
    </row>
    <row r="43" spans="1:29" ht="18.600000000000001" thickBot="1">
      <c r="A43" s="1" t="s">
        <v>42</v>
      </c>
      <c r="B43" s="2" t="s">
        <v>4</v>
      </c>
      <c r="C43" s="2" t="s">
        <v>5</v>
      </c>
      <c r="D43" s="2" t="s">
        <v>6</v>
      </c>
      <c r="E43" s="2" t="s">
        <v>7</v>
      </c>
      <c r="F43" s="2" t="s">
        <v>24</v>
      </c>
      <c r="G43" s="2" t="s">
        <v>11</v>
      </c>
      <c r="H43" s="2" t="s">
        <v>25</v>
      </c>
      <c r="I43" s="2" t="s">
        <v>8</v>
      </c>
      <c r="J43" s="8" t="s">
        <v>26</v>
      </c>
      <c r="K43" s="8" t="s">
        <v>13</v>
      </c>
      <c r="AC43">
        <v>1969</v>
      </c>
    </row>
    <row r="44" spans="1:29">
      <c r="A44" s="2">
        <v>1</v>
      </c>
      <c r="H44" s="7"/>
      <c r="J44" s="6"/>
      <c r="K44" s="6"/>
      <c r="AA44" t="s">
        <v>14</v>
      </c>
      <c r="AB44">
        <f>COUNTIF(Tabelle161116[m/w],"m")</f>
        <v>0</v>
      </c>
      <c r="AC44">
        <v>1968</v>
      </c>
    </row>
    <row r="45" spans="1:29">
      <c r="A45" s="2">
        <v>2</v>
      </c>
      <c r="H45" s="7"/>
      <c r="J45" s="6"/>
      <c r="K45" s="6"/>
      <c r="AA45" t="s">
        <v>16</v>
      </c>
      <c r="AB45">
        <f>COUNTIF(Tabelle161116[m/w],"w")</f>
        <v>0</v>
      </c>
      <c r="AC45">
        <v>1967</v>
      </c>
    </row>
    <row r="46" spans="1:29">
      <c r="A46" s="2">
        <v>3</v>
      </c>
      <c r="H46" s="7"/>
      <c r="J46" s="6"/>
      <c r="K46" s="6"/>
      <c r="AC46">
        <v>1966</v>
      </c>
    </row>
    <row r="47" spans="1:29">
      <c r="A47" s="2">
        <v>4</v>
      </c>
      <c r="H47" s="7"/>
      <c r="J47" s="6"/>
      <c r="K47" s="6"/>
      <c r="AC47">
        <v>1965</v>
      </c>
    </row>
    <row r="48" spans="1:29">
      <c r="A48" s="2">
        <v>5</v>
      </c>
      <c r="H48" s="7"/>
      <c r="J48" s="6"/>
      <c r="K48" s="6"/>
      <c r="AC48">
        <v>1964</v>
      </c>
    </row>
    <row r="49" spans="1:29">
      <c r="A49" s="2">
        <v>6</v>
      </c>
      <c r="H49" s="7"/>
      <c r="J49" s="6"/>
      <c r="K49" s="6"/>
      <c r="AC49">
        <v>1963</v>
      </c>
    </row>
    <row r="50" spans="1:29">
      <c r="AC50">
        <v>1962</v>
      </c>
    </row>
    <row r="51" spans="1:29">
      <c r="AC51">
        <v>1961</v>
      </c>
    </row>
    <row r="52" spans="1:29">
      <c r="AC52">
        <v>1960</v>
      </c>
    </row>
    <row r="53" spans="1:29">
      <c r="AC53">
        <v>1959</v>
      </c>
    </row>
    <row r="54" spans="1:29">
      <c r="AC54">
        <v>1958</v>
      </c>
    </row>
    <row r="55" spans="1:29">
      <c r="AC55">
        <v>1957</v>
      </c>
    </row>
    <row r="56" spans="1:29">
      <c r="AC56">
        <v>1956</v>
      </c>
    </row>
    <row r="57" spans="1:29">
      <c r="AC57">
        <v>1955</v>
      </c>
    </row>
    <row r="58" spans="1:29">
      <c r="AC58">
        <v>1954</v>
      </c>
    </row>
    <row r="59" spans="1:29">
      <c r="AC59">
        <v>1953</v>
      </c>
    </row>
    <row r="60" spans="1:29">
      <c r="AC60">
        <v>1952</v>
      </c>
    </row>
    <row r="61" spans="1:29">
      <c r="AC61">
        <v>1951</v>
      </c>
    </row>
    <row r="62" spans="1:29">
      <c r="AC62">
        <v>1950</v>
      </c>
    </row>
    <row r="63" spans="1:29">
      <c r="AC63">
        <v>1949</v>
      </c>
    </row>
    <row r="64" spans="1:29">
      <c r="AC64">
        <v>1948</v>
      </c>
    </row>
    <row r="65" spans="29:29">
      <c r="AC65">
        <v>1947</v>
      </c>
    </row>
    <row r="66" spans="29:29">
      <c r="AC66">
        <v>1946</v>
      </c>
    </row>
    <row r="67" spans="29:29">
      <c r="AC67">
        <v>1945</v>
      </c>
    </row>
    <row r="68" spans="29:29">
      <c r="AC68">
        <v>1944</v>
      </c>
    </row>
    <row r="69" spans="29:29">
      <c r="AC69">
        <v>1943</v>
      </c>
    </row>
    <row r="70" spans="29:29">
      <c r="AC70">
        <v>1942</v>
      </c>
    </row>
    <row r="71" spans="29:29">
      <c r="AC71">
        <v>1941</v>
      </c>
    </row>
    <row r="72" spans="29:29">
      <c r="AC72">
        <v>1940</v>
      </c>
    </row>
    <row r="73" spans="29:29">
      <c r="AC73">
        <v>1939</v>
      </c>
    </row>
    <row r="74" spans="29:29">
      <c r="AC74">
        <v>1938</v>
      </c>
    </row>
    <row r="75" spans="29:29">
      <c r="AC75">
        <v>1937</v>
      </c>
    </row>
    <row r="76" spans="29:29">
      <c r="AC76">
        <v>1936</v>
      </c>
    </row>
    <row r="77" spans="29:29">
      <c r="AC77">
        <v>1935</v>
      </c>
    </row>
    <row r="78" spans="29:29">
      <c r="AC78">
        <v>1934</v>
      </c>
    </row>
    <row r="79" spans="29:29">
      <c r="AC79">
        <v>1933</v>
      </c>
    </row>
    <row r="80" spans="29:29">
      <c r="AC80">
        <v>1932</v>
      </c>
    </row>
    <row r="81" spans="29:29">
      <c r="AC81">
        <v>1931</v>
      </c>
    </row>
    <row r="82" spans="29:29">
      <c r="AC82">
        <v>1930</v>
      </c>
    </row>
    <row r="83" spans="29:29">
      <c r="AC83">
        <v>1929</v>
      </c>
    </row>
    <row r="84" spans="29:29">
      <c r="AC84">
        <v>1928</v>
      </c>
    </row>
    <row r="85" spans="29:29">
      <c r="AC85">
        <v>1927</v>
      </c>
    </row>
    <row r="86" spans="29:29">
      <c r="AC86">
        <v>1926</v>
      </c>
    </row>
    <row r="87" spans="29:29">
      <c r="AC87">
        <v>1925</v>
      </c>
    </row>
    <row r="88" spans="29:29">
      <c r="AC88">
        <v>1924</v>
      </c>
    </row>
  </sheetData>
  <mergeCells count="1">
    <mergeCell ref="B4:E4"/>
  </mergeCells>
  <conditionalFormatting sqref="B4">
    <cfRule type="expression" dxfId="183" priority="1">
      <formula>IF(B4="",TRUE,FALSE)</formula>
    </cfRule>
  </conditionalFormatting>
  <conditionalFormatting sqref="B8:B11">
    <cfRule type="expression" dxfId="182" priority="19">
      <formula>IF(B8="",TRUE,FALSE)</formula>
    </cfRule>
  </conditionalFormatting>
  <conditionalFormatting sqref="B17:B20">
    <cfRule type="expression" dxfId="181" priority="16">
      <formula>IF(B17="",TRUE,FALSE)</formula>
    </cfRule>
  </conditionalFormatting>
  <conditionalFormatting sqref="B26:B29">
    <cfRule type="expression" dxfId="180" priority="13">
      <formula>IF(B26="",TRUE,FALSE)</formula>
    </cfRule>
  </conditionalFormatting>
  <conditionalFormatting sqref="B35:B38">
    <cfRule type="expression" dxfId="179" priority="10">
      <formula>IF(B35="",TRUE,FALSE)</formula>
    </cfRule>
  </conditionalFormatting>
  <conditionalFormatting sqref="B44:B47">
    <cfRule type="expression" dxfId="178" priority="7">
      <formula>IF(B44="",TRUE,FALSE)</formula>
    </cfRule>
  </conditionalFormatting>
  <conditionalFormatting sqref="B12:E13">
    <cfRule type="expression" dxfId="177" priority="6">
      <formula>IF(B12="",TRUE,FALSE)</formula>
    </cfRule>
  </conditionalFormatting>
  <conditionalFormatting sqref="B21:E22">
    <cfRule type="expression" dxfId="176" priority="5">
      <formula>IF(B21="",TRUE,FALSE)</formula>
    </cfRule>
  </conditionalFormatting>
  <conditionalFormatting sqref="B30:E31">
    <cfRule type="expression" dxfId="175" priority="4">
      <formula>IF(B30="",TRUE,FALSE)</formula>
    </cfRule>
  </conditionalFormatting>
  <conditionalFormatting sqref="B39:E40">
    <cfRule type="expression" dxfId="174" priority="3">
      <formula>IF(B39="",TRUE,FALSE)</formula>
    </cfRule>
  </conditionalFormatting>
  <conditionalFormatting sqref="B48:E49">
    <cfRule type="expression" dxfId="173" priority="2">
      <formula>IF(B48="",TRUE,FALSE)</formula>
    </cfRule>
  </conditionalFormatting>
  <conditionalFormatting sqref="C8:E11">
    <cfRule type="expression" dxfId="172" priority="20">
      <formula>IF(C8="",TRUE,FALSE)</formula>
    </cfRule>
  </conditionalFormatting>
  <conditionalFormatting sqref="C17:E20">
    <cfRule type="expression" dxfId="171" priority="17">
      <formula>IF(C17="",TRUE,FALSE)</formula>
    </cfRule>
  </conditionalFormatting>
  <conditionalFormatting sqref="C26:E29">
    <cfRule type="expression" dxfId="170" priority="14">
      <formula>IF(C26="",TRUE,FALSE)</formula>
    </cfRule>
  </conditionalFormatting>
  <conditionalFormatting sqref="C35:E38">
    <cfRule type="expression" dxfId="169" priority="11">
      <formula>IF(C35="",TRUE,FALSE)</formula>
    </cfRule>
  </conditionalFormatting>
  <conditionalFormatting sqref="C44:E47">
    <cfRule type="expression" dxfId="168" priority="8">
      <formula>IF(C44="",TRUE,FALSE)</formula>
    </cfRule>
  </conditionalFormatting>
  <dataValidations count="4">
    <dataValidation type="list" allowBlank="1" showInputMessage="1" showErrorMessage="1" errorTitle="Falsche Altersklasse" error="Die angegebene Person muss in der AK 8-12 sein!" sqref="E14" xr:uid="{4B261EE4-6BAE-4FC5-AEC3-9EEDF9825BD3}">
      <formula1>$AC$7:$AC$12</formula1>
    </dataValidation>
    <dataValidation type="list" allowBlank="1" showInputMessage="1" showErrorMessage="1" sqref="D44:D49 D17:D22 D26:D31 D35:D40 D8:D11" xr:uid="{52B9E233-FB8E-4D44-A918-7483EBCB9571}">
      <formula1>$AE$7:$AE$9</formula1>
    </dataValidation>
    <dataValidation type="list" allowBlank="1" showInputMessage="1" showErrorMessage="1" errorTitle="Falsche Altersklasse" error="Die angegebene Person muss in der AK 20 oder älter sein" sqref="E8:E13 E44:E49 E35:E40 E26:E31 E17:E22" xr:uid="{D1DBD1D7-91C5-4002-8E2F-253EA3396799}">
      <formula1>$AC$7:$AC$88</formula1>
    </dataValidation>
    <dataValidation type="list" allowBlank="1" showInputMessage="1" showErrorMessage="1" sqref="F8:K13 F17:K22 F26:K31 F35:K40 F44:K49" xr:uid="{25970FC6-F2AD-4352-BFD0-6ED79ACE87E8}">
      <formula1>$AF$7:$AF$11</formula1>
    </dataValidation>
  </dataValidations>
  <pageMargins left="0.7" right="0.7" top="0.78740157499999996" bottom="0.78740157499999996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4948-288A-451C-9F50-51B46019B7E5}">
  <sheetPr>
    <tabColor theme="5" tint="0.39997558519241921"/>
  </sheetPr>
  <dimension ref="A1:E75"/>
  <sheetViews>
    <sheetView topLeftCell="A38" workbookViewId="0">
      <selection activeCell="I52" sqref="I52"/>
    </sheetView>
  </sheetViews>
  <sheetFormatPr defaultColWidth="11.42578125" defaultRowHeight="14.45"/>
  <cols>
    <col min="1" max="1" width="21.5703125" customWidth="1"/>
    <col min="2" max="2" width="16.7109375" customWidth="1"/>
    <col min="3" max="3" width="18.140625" bestFit="1" customWidth="1"/>
    <col min="6" max="11" width="8" customWidth="1"/>
    <col min="27" max="27" width="13.5703125" customWidth="1"/>
    <col min="28" max="28" width="16.28515625" customWidth="1"/>
    <col min="29" max="29" width="17" customWidth="1"/>
    <col min="30" max="30" width="20.85546875" customWidth="1"/>
    <col min="31" max="31" width="16.5703125" customWidth="1"/>
  </cols>
  <sheetData>
    <row r="1" spans="1:5" ht="19.5" customHeight="1">
      <c r="A1" s="5" t="s">
        <v>0</v>
      </c>
    </row>
    <row r="2" spans="1:5" ht="24.6" customHeight="1">
      <c r="A2" s="9" t="s">
        <v>43</v>
      </c>
    </row>
    <row r="3" spans="1:5" ht="62.45" customHeight="1">
      <c r="A3" s="13" t="s">
        <v>44</v>
      </c>
      <c r="B3" s="13"/>
      <c r="C3" s="13"/>
      <c r="D3" s="13"/>
      <c r="E3" s="13"/>
    </row>
    <row r="4" spans="1:5" ht="8.4499999999999993" customHeight="1"/>
    <row r="5" spans="1:5" ht="21">
      <c r="A5" s="4" t="s">
        <v>2</v>
      </c>
      <c r="B5" s="10"/>
      <c r="C5" s="11"/>
      <c r="D5" s="11"/>
      <c r="E5" s="12"/>
    </row>
    <row r="6" spans="1:5" ht="8.4499999999999993" customHeight="1"/>
    <row r="7" spans="1:5">
      <c r="A7" s="3"/>
    </row>
    <row r="8" spans="1:5" ht="16.149999999999999" customHeight="1">
      <c r="A8" s="1" t="s">
        <v>45</v>
      </c>
      <c r="B8" s="2" t="s">
        <v>4</v>
      </c>
      <c r="C8" s="2" t="s">
        <v>5</v>
      </c>
      <c r="D8" s="2" t="s">
        <v>6</v>
      </c>
      <c r="E8" s="2" t="s">
        <v>7</v>
      </c>
    </row>
    <row r="9" spans="1:5" ht="16.149999999999999" customHeight="1">
      <c r="A9" s="2">
        <v>1</v>
      </c>
    </row>
    <row r="10" spans="1:5" ht="16.149999999999999" customHeight="1">
      <c r="A10" s="2">
        <v>2</v>
      </c>
    </row>
    <row r="11" spans="1:5" ht="16.149999999999999" customHeight="1">
      <c r="A11" s="2">
        <v>3</v>
      </c>
    </row>
    <row r="12" spans="1:5" ht="16.149999999999999" customHeight="1">
      <c r="A12" s="2">
        <v>4</v>
      </c>
    </row>
    <row r="13" spans="1:5" ht="16.149999999999999" customHeight="1">
      <c r="A13" s="2"/>
    </row>
    <row r="14" spans="1:5" ht="16.149999999999999" customHeight="1">
      <c r="A14" s="3"/>
    </row>
    <row r="15" spans="1:5" ht="16.149999999999999" customHeight="1">
      <c r="A15" s="1" t="s">
        <v>46</v>
      </c>
      <c r="B15" s="2" t="s">
        <v>4</v>
      </c>
      <c r="C15" s="2" t="s">
        <v>5</v>
      </c>
      <c r="D15" s="2" t="s">
        <v>6</v>
      </c>
      <c r="E15" s="2" t="s">
        <v>7</v>
      </c>
    </row>
    <row r="16" spans="1:5" ht="16.149999999999999" customHeight="1">
      <c r="A16" s="2">
        <v>1</v>
      </c>
    </row>
    <row r="17" spans="1:5" ht="16.149999999999999" customHeight="1">
      <c r="A17" s="2">
        <v>2</v>
      </c>
    </row>
    <row r="18" spans="1:5" ht="16.149999999999999" customHeight="1">
      <c r="A18" s="2">
        <v>3</v>
      </c>
    </row>
    <row r="19" spans="1:5" ht="16.149999999999999" customHeight="1">
      <c r="A19" s="2">
        <v>4</v>
      </c>
    </row>
    <row r="20" spans="1:5" ht="16.149999999999999" customHeight="1"/>
    <row r="21" spans="1:5" ht="16.149999999999999" customHeight="1">
      <c r="A21" s="3"/>
    </row>
    <row r="22" spans="1:5" ht="16.149999999999999" customHeight="1">
      <c r="A22" s="1" t="s">
        <v>47</v>
      </c>
      <c r="B22" s="2" t="s">
        <v>4</v>
      </c>
      <c r="C22" s="2" t="s">
        <v>5</v>
      </c>
      <c r="D22" s="2" t="s">
        <v>6</v>
      </c>
      <c r="E22" s="2" t="s">
        <v>7</v>
      </c>
    </row>
    <row r="23" spans="1:5" ht="16.149999999999999" customHeight="1">
      <c r="A23" s="2">
        <v>1</v>
      </c>
    </row>
    <row r="24" spans="1:5" ht="16.149999999999999" customHeight="1">
      <c r="A24" s="2">
        <v>2</v>
      </c>
    </row>
    <row r="25" spans="1:5" ht="16.149999999999999" customHeight="1">
      <c r="A25" s="2">
        <v>3</v>
      </c>
    </row>
    <row r="26" spans="1:5" ht="16.149999999999999" customHeight="1">
      <c r="A26" s="2">
        <v>4</v>
      </c>
    </row>
    <row r="27" spans="1:5" ht="16.149999999999999" customHeight="1"/>
    <row r="28" spans="1:5" ht="16.149999999999999" customHeight="1">
      <c r="A28" s="3"/>
    </row>
    <row r="29" spans="1:5" ht="16.149999999999999" customHeight="1">
      <c r="A29" s="1" t="s">
        <v>48</v>
      </c>
      <c r="B29" s="2" t="s">
        <v>4</v>
      </c>
      <c r="C29" s="2" t="s">
        <v>5</v>
      </c>
      <c r="D29" s="2" t="s">
        <v>6</v>
      </c>
      <c r="E29" s="2" t="s">
        <v>7</v>
      </c>
    </row>
    <row r="30" spans="1:5" ht="16.149999999999999" customHeight="1">
      <c r="A30" s="2">
        <v>1</v>
      </c>
    </row>
    <row r="31" spans="1:5" ht="16.149999999999999" customHeight="1">
      <c r="A31" s="2">
        <v>2</v>
      </c>
    </row>
    <row r="32" spans="1:5" ht="16.149999999999999" customHeight="1">
      <c r="A32" s="2">
        <v>3</v>
      </c>
    </row>
    <row r="33" spans="1:5" ht="16.149999999999999" customHeight="1">
      <c r="A33" s="2">
        <v>4</v>
      </c>
    </row>
    <row r="34" spans="1:5" ht="16.149999999999999" customHeight="1"/>
    <row r="35" spans="1:5" ht="16.149999999999999" customHeight="1">
      <c r="A35" s="3"/>
    </row>
    <row r="36" spans="1:5" ht="16.149999999999999" customHeight="1">
      <c r="A36" s="1" t="s">
        <v>49</v>
      </c>
      <c r="B36" s="2" t="s">
        <v>4</v>
      </c>
      <c r="C36" s="2" t="s">
        <v>5</v>
      </c>
      <c r="D36" s="2" t="s">
        <v>6</v>
      </c>
      <c r="E36" s="2" t="s">
        <v>7</v>
      </c>
    </row>
    <row r="37" spans="1:5" ht="16.149999999999999" customHeight="1">
      <c r="A37" s="2">
        <v>1</v>
      </c>
    </row>
    <row r="38" spans="1:5" ht="16.149999999999999" customHeight="1">
      <c r="A38" s="2">
        <v>2</v>
      </c>
    </row>
    <row r="39" spans="1:5" ht="16.149999999999999" customHeight="1">
      <c r="A39" s="2">
        <v>3</v>
      </c>
    </row>
    <row r="40" spans="1:5" ht="16.149999999999999" customHeight="1">
      <c r="A40" s="2">
        <v>4</v>
      </c>
    </row>
    <row r="41" spans="1:5" ht="16.149999999999999" customHeight="1"/>
    <row r="42" spans="1:5" ht="16.149999999999999" customHeight="1"/>
    <row r="43" spans="1:5" ht="16.149999999999999" customHeight="1">
      <c r="A43" s="1" t="s">
        <v>50</v>
      </c>
      <c r="B43" s="2" t="s">
        <v>4</v>
      </c>
      <c r="C43" s="2" t="s">
        <v>5</v>
      </c>
      <c r="D43" s="2" t="s">
        <v>6</v>
      </c>
      <c r="E43" s="2" t="s">
        <v>7</v>
      </c>
    </row>
    <row r="44" spans="1:5" ht="16.149999999999999" customHeight="1">
      <c r="A44" s="2">
        <v>1</v>
      </c>
    </row>
    <row r="45" spans="1:5" ht="16.149999999999999" customHeight="1">
      <c r="A45" s="2">
        <v>2</v>
      </c>
    </row>
    <row r="46" spans="1:5" ht="16.149999999999999" customHeight="1">
      <c r="A46" s="2">
        <v>3</v>
      </c>
    </row>
    <row r="47" spans="1:5" ht="16.149999999999999" customHeight="1">
      <c r="A47" s="2">
        <v>4</v>
      </c>
    </row>
    <row r="48" spans="1:5" ht="16.149999999999999" customHeight="1">
      <c r="A48" s="2"/>
    </row>
    <row r="49" spans="1:5" ht="16.149999999999999" customHeight="1">
      <c r="A49" s="3"/>
    </row>
    <row r="50" spans="1:5" ht="16.149999999999999" customHeight="1">
      <c r="A50" s="1" t="s">
        <v>51</v>
      </c>
      <c r="B50" s="2" t="s">
        <v>4</v>
      </c>
      <c r="C50" s="2" t="s">
        <v>5</v>
      </c>
      <c r="D50" s="2" t="s">
        <v>6</v>
      </c>
      <c r="E50" s="2" t="s">
        <v>7</v>
      </c>
    </row>
    <row r="51" spans="1:5" ht="16.149999999999999" customHeight="1">
      <c r="A51" s="2">
        <v>1</v>
      </c>
    </row>
    <row r="52" spans="1:5" ht="16.149999999999999" customHeight="1">
      <c r="A52" s="2">
        <v>2</v>
      </c>
    </row>
    <row r="53" spans="1:5" ht="16.149999999999999" customHeight="1">
      <c r="A53" s="2">
        <v>3</v>
      </c>
    </row>
    <row r="54" spans="1:5" ht="16.149999999999999" customHeight="1">
      <c r="A54" s="2">
        <v>4</v>
      </c>
    </row>
    <row r="55" spans="1:5" ht="16.149999999999999" customHeight="1"/>
    <row r="56" spans="1:5" ht="16.149999999999999" customHeight="1">
      <c r="A56" s="3"/>
    </row>
    <row r="57" spans="1:5" ht="16.149999999999999" customHeight="1">
      <c r="A57" s="1" t="s">
        <v>52</v>
      </c>
      <c r="B57" s="2" t="s">
        <v>4</v>
      </c>
      <c r="C57" s="2" t="s">
        <v>5</v>
      </c>
      <c r="D57" s="2" t="s">
        <v>6</v>
      </c>
      <c r="E57" s="2" t="s">
        <v>7</v>
      </c>
    </row>
    <row r="58" spans="1:5" ht="16.149999999999999" customHeight="1">
      <c r="A58" s="2">
        <v>1</v>
      </c>
    </row>
    <row r="59" spans="1:5" ht="16.149999999999999" customHeight="1">
      <c r="A59" s="2">
        <v>2</v>
      </c>
    </row>
    <row r="60" spans="1:5" ht="16.149999999999999" customHeight="1">
      <c r="A60" s="2">
        <v>3</v>
      </c>
    </row>
    <row r="61" spans="1:5" ht="16.149999999999999" customHeight="1">
      <c r="A61" s="2">
        <v>4</v>
      </c>
    </row>
    <row r="62" spans="1:5" ht="16.149999999999999" customHeight="1"/>
    <row r="63" spans="1:5" ht="16.149999999999999" customHeight="1">
      <c r="A63" s="3"/>
    </row>
    <row r="64" spans="1:5" ht="16.149999999999999" customHeight="1">
      <c r="A64" s="1" t="s">
        <v>53</v>
      </c>
      <c r="B64" s="2" t="s">
        <v>4</v>
      </c>
      <c r="C64" s="2" t="s">
        <v>5</v>
      </c>
      <c r="D64" s="2" t="s">
        <v>6</v>
      </c>
      <c r="E64" s="2" t="s">
        <v>7</v>
      </c>
    </row>
    <row r="65" spans="1:5" ht="16.149999999999999" customHeight="1">
      <c r="A65" s="2">
        <v>1</v>
      </c>
    </row>
    <row r="66" spans="1:5" ht="16.149999999999999" customHeight="1">
      <c r="A66" s="2">
        <v>2</v>
      </c>
    </row>
    <row r="67" spans="1:5" ht="16.149999999999999" customHeight="1">
      <c r="A67" s="2">
        <v>3</v>
      </c>
    </row>
    <row r="68" spans="1:5" ht="16.149999999999999" customHeight="1">
      <c r="A68" s="2">
        <v>4</v>
      </c>
    </row>
    <row r="69" spans="1:5" ht="16.149999999999999" customHeight="1"/>
    <row r="70" spans="1:5" ht="16.149999999999999" customHeight="1">
      <c r="A70" s="3"/>
    </row>
    <row r="71" spans="1:5" ht="16.149999999999999" customHeight="1">
      <c r="A71" s="1"/>
      <c r="B71" s="2"/>
      <c r="C71" s="2"/>
      <c r="D71" s="2"/>
      <c r="E71" s="2"/>
    </row>
    <row r="72" spans="1:5" ht="16.149999999999999" customHeight="1">
      <c r="A72" s="2"/>
    </row>
    <row r="73" spans="1:5" ht="16.149999999999999" customHeight="1">
      <c r="A73" s="2"/>
    </row>
    <row r="74" spans="1:5" ht="16.149999999999999" customHeight="1">
      <c r="A74" s="2"/>
    </row>
    <row r="75" spans="1:5" ht="16.149999999999999" customHeight="1">
      <c r="A75" s="2"/>
    </row>
  </sheetData>
  <mergeCells count="2">
    <mergeCell ref="B5:E5"/>
    <mergeCell ref="A3:E3"/>
  </mergeCells>
  <conditionalFormatting sqref="B5">
    <cfRule type="expression" dxfId="91" priority="11">
      <formula>IF(B5="",TRUE,FALSE)</formula>
    </cfRule>
  </conditionalFormatting>
  <conditionalFormatting sqref="B9:B12">
    <cfRule type="expression" dxfId="90" priority="25">
      <formula>IF(B9="",TRUE,FALSE)</formula>
    </cfRule>
  </conditionalFormatting>
  <conditionalFormatting sqref="B16:B19">
    <cfRule type="expression" dxfId="89" priority="23">
      <formula>IF(B16="",TRUE,FALSE)</formula>
    </cfRule>
  </conditionalFormatting>
  <conditionalFormatting sqref="B23:B26">
    <cfRule type="expression" dxfId="88" priority="21">
      <formula>IF(B23="",TRUE,FALSE)</formula>
    </cfRule>
  </conditionalFormatting>
  <conditionalFormatting sqref="B30:B33">
    <cfRule type="expression" dxfId="87" priority="19">
      <formula>IF(B30="",TRUE,FALSE)</formula>
    </cfRule>
  </conditionalFormatting>
  <conditionalFormatting sqref="B37:B40">
    <cfRule type="expression" dxfId="86" priority="17">
      <formula>IF(B37="",TRUE,FALSE)</formula>
    </cfRule>
  </conditionalFormatting>
  <conditionalFormatting sqref="B44:B47">
    <cfRule type="expression" dxfId="85" priority="9">
      <formula>IF(B44="",TRUE,FALSE)</formula>
    </cfRule>
  </conditionalFormatting>
  <conditionalFormatting sqref="B51:B54">
    <cfRule type="expression" dxfId="84" priority="7">
      <formula>IF(B51="",TRUE,FALSE)</formula>
    </cfRule>
  </conditionalFormatting>
  <conditionalFormatting sqref="B58:B61">
    <cfRule type="expression" dxfId="83" priority="5">
      <formula>IF(B58="",TRUE,FALSE)</formula>
    </cfRule>
  </conditionalFormatting>
  <conditionalFormatting sqref="B65:B68">
    <cfRule type="expression" dxfId="82" priority="3">
      <formula>IF(B65="",TRUE,FALSE)</formula>
    </cfRule>
  </conditionalFormatting>
  <conditionalFormatting sqref="C9:E12">
    <cfRule type="expression" dxfId="81" priority="26">
      <formula>IF(C9="",TRUE,FALSE)</formula>
    </cfRule>
  </conditionalFormatting>
  <conditionalFormatting sqref="C16:E19">
    <cfRule type="expression" dxfId="80" priority="24">
      <formula>IF(C16="",TRUE,FALSE)</formula>
    </cfRule>
  </conditionalFormatting>
  <conditionalFormatting sqref="C23:E26">
    <cfRule type="expression" dxfId="79" priority="22">
      <formula>IF(C23="",TRUE,FALSE)</formula>
    </cfRule>
  </conditionalFormatting>
  <conditionalFormatting sqref="C30:E33">
    <cfRule type="expression" dxfId="78" priority="20">
      <formula>IF(C30="",TRUE,FALSE)</formula>
    </cfRule>
  </conditionalFormatting>
  <conditionalFormatting sqref="C37:E40">
    <cfRule type="expression" dxfId="77" priority="18">
      <formula>IF(C37="",TRUE,FALSE)</formula>
    </cfRule>
  </conditionalFormatting>
  <conditionalFormatting sqref="C44:E47">
    <cfRule type="expression" dxfId="76" priority="10">
      <formula>IF(C44="",TRUE,FALSE)</formula>
    </cfRule>
  </conditionalFormatting>
  <conditionalFormatting sqref="C51:E54">
    <cfRule type="expression" dxfId="75" priority="8">
      <formula>IF(C51="",TRUE,FALSE)</formula>
    </cfRule>
  </conditionalFormatting>
  <conditionalFormatting sqref="C58:E61">
    <cfRule type="expression" dxfId="74" priority="6">
      <formula>IF(C58="",TRUE,FALSE)</formula>
    </cfRule>
  </conditionalFormatting>
  <conditionalFormatting sqref="C65:E68">
    <cfRule type="expression" dxfId="73" priority="4">
      <formula>IF(C65="",TRUE,FALSE)</formula>
    </cfRule>
  </conditionalFormatting>
  <pageMargins left="0.7" right="0.7" top="0.78740157499999996" bottom="0.78740157499999996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115185a-42d7-4ffb-a4c4-efd0db3e1096" xsi:nil="true"/>
    <lcf76f155ced4ddcb4097134ff3c332f xmlns="b0fd7c8a-0370-41be-a0d8-7e71dd90619b">
      <Terms xmlns="http://schemas.microsoft.com/office/infopath/2007/PartnerControls"/>
    </lcf76f155ced4ddcb4097134ff3c332f>
    <_Flow_SignoffStatus xmlns="b0fd7c8a-0370-41be-a0d8-7e71dd90619b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y n P o V n B b d 9 m j A A A A 9 g A A A B I A H A B D b 2 5 m a W c v U G F j a 2 F n Z S 5 4 b W w g o h g A K K A U A A A A A A A A A A A A A A A A A A A A A A A A A A A A h Y + 9 D o I w G E V f h X S n f y 6 E f J R B 3 S Q x M T G u T a n Q C M X Q Y n k 3 B x / J V x C j q J v j P f c M 9 9 6 v N 8 j H t o k u u n e m s x l i m K J I W 9 W V x l Y Z G v w x T l A u Y C v V S V Y 6 m m T r 0 t G V G a q 9 P 6 e E h B B w W O C u r w i n l J F D s d m p W r c S f W T z X 4 6 N d V 5 a p Z G A / W u M 4 J i x B H P K M Q U y Q y i M / Q p 8 2 v t s f y A s h 8 Y P v R a l j l d r I H M E 8 v 4 g H l B L A w Q U A A I A C A D K c + h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n P o V i i K R 7 g O A A A A E Q A A A B M A H A B G b 3 J t d W x h c y 9 T Z W N 0 a W 9 u M S 5 t I K I Y A C i g F A A A A A A A A A A A A A A A A A A A A A A A A A A A A C t O T S 7 J z M 9 T C I b Q h t Y A U E s B A i 0 A F A A C A A g A y n P o V n B b d 9 m j A A A A 9 g A A A B I A A A A A A A A A A A A A A A A A A A A A A E N v b m Z p Z y 9 Q Y W N r Y W d l L n h t b F B L A Q I t A B Q A A g A I A M p z 6 F Y P y u m r p A A A A O k A A A A T A A A A A A A A A A A A A A A A A O 8 A A A B b Q 2 9 u d G V u d F 9 U e X B l c 1 0 u e G 1 s U E s B A i 0 A F A A C A A g A y n P o V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M f A F M J R u Z F o 7 N 8 n R r V N 1 Q A A A A A A g A A A A A A E G Y A A A A B A A A g A A A A H a 0 5 V / 3 D s 9 S l e i E o D o 8 W d J 7 8 S J p r / K 5 b n r X 3 K F z b 0 e g A A A A A D o A A A A A C A A A g A A A A K 4 w 6 F b 9 2 v E 9 Z W V y 8 6 t S k D l F A 9 w A 4 9 t X I w 7 O Q m M E p n i N Q A A A A Z t Y 6 0 1 + t z p V f k C h b 4 r v N f l L d o P f F q m B 0 p 3 3 y N d o g h x 2 f Y x 3 6 J X n d m c a K j X u D q J / g I a Q Y 5 l b a 9 Y Z a + d C G p M c D P M y r f u 0 M Z 8 H G X I d o M C R t p F x A A A A A w S P n X G K T x m J e L 1 Q W E k I L s J 4 V g t u u o S W o 8 6 c I P 3 g v T R B A 4 L t Z V Y e M r k V P O B F g M m g 2 9 8 q d r c 8 a + A c S 7 9 5 y 8 i U R s g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460B477DAF904C8E165C859C11D4C0" ma:contentTypeVersion="17" ma:contentTypeDescription="Ein neues Dokument erstellen." ma:contentTypeScope="" ma:versionID="a916b6ee58f9ce4cedae61763068e9e7">
  <xsd:schema xmlns:xsd="http://www.w3.org/2001/XMLSchema" xmlns:xs="http://www.w3.org/2001/XMLSchema" xmlns:p="http://schemas.microsoft.com/office/2006/metadata/properties" xmlns:ns2="b0fd7c8a-0370-41be-a0d8-7e71dd90619b" xmlns:ns3="d115185a-42d7-4ffb-a4c4-efd0db3e1096" targetNamespace="http://schemas.microsoft.com/office/2006/metadata/properties" ma:root="true" ma:fieldsID="c942b1dca0d7a8bdb09cc9bb34835f45" ns2:_="" ns3:_="">
    <xsd:import namespace="b0fd7c8a-0370-41be-a0d8-7e71dd90619b"/>
    <xsd:import namespace="d115185a-42d7-4ffb-a4c4-efd0db3e10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d7c8a-0370-41be-a0d8-7e71dd906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df3b4e8e-d435-4bd7-a008-3122fcafe4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1" nillable="true" ma:displayName="Status Unterschrift" ma:internalName="Status_x0020_Unterschrift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5185a-42d7-4ffb-a4c4-efd0db3e1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fe74731-8940-41f5-90fd-6c4723d6a227}" ma:internalName="TaxCatchAll" ma:showField="CatchAllData" ma:web="d115185a-42d7-4ffb-a4c4-efd0db3e10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7BEE0E-779C-4FBA-A93B-0900AA8C3108}"/>
</file>

<file path=customXml/itemProps2.xml><?xml version="1.0" encoding="utf-8"?>
<ds:datastoreItem xmlns:ds="http://schemas.openxmlformats.org/officeDocument/2006/customXml" ds:itemID="{658A1BDE-9DCA-4FB2-A4AD-C47DCF2A4C6B}"/>
</file>

<file path=customXml/itemProps3.xml><?xml version="1.0" encoding="utf-8"?>
<ds:datastoreItem xmlns:ds="http://schemas.openxmlformats.org/officeDocument/2006/customXml" ds:itemID="{F05A51B3-58FF-48BC-9242-3953244D4302}"/>
</file>

<file path=customXml/itemProps4.xml><?xml version="1.0" encoding="utf-8"?>
<ds:datastoreItem xmlns:ds="http://schemas.openxmlformats.org/officeDocument/2006/customXml" ds:itemID="{80824484-CD08-4B40-A223-879794139F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Sternberger</dc:creator>
  <cp:keywords/>
  <dc:description/>
  <cp:lastModifiedBy>Franz Sternberger</cp:lastModifiedBy>
  <cp:revision/>
  <dcterms:created xsi:type="dcterms:W3CDTF">2023-07-08T11:07:00Z</dcterms:created>
  <dcterms:modified xsi:type="dcterms:W3CDTF">2024-03-24T09:20:17Z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0x01010096460B477DAF904C8E165C859C11D4C0</vt:lpwstr>
  </property>
  <property fmtid="{D5CDD505-2E9C-101B-9397-08002B2CF9AE}" pid="3" name="MediaServiceImageTags">
    <vt:lpwstr/>
  </property>
</Properties>
</file>